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9" documentId="8_{FE11F2F5-3A0A-47E6-9613-D4204F8A7FC9}" xr6:coauthVersionLast="47" xr6:coauthVersionMax="47" xr10:uidLastSave="{979E796C-5F3B-4550-B336-CD62EC8B576D}"/>
  <workbookProtection workbookAlgorithmName="SHA-512" workbookHashValue="iYk1LVDGPulzrNuQhbB72kIhBKRMSblV69l2TxARCHz1L0nseYLKLpVhaX7DxGTOB7rbz6VPa97qJUNiB2Euww==" workbookSaltValue="5dP7mjrQ2XeezXGpvw0PrA==" workbookSpinCount="100000" lockStructure="1"/>
  <bookViews>
    <workbookView xWindow="-120" yWindow="-120" windowWidth="29040" windowHeight="15720" xr2:uid="{0DB4E269-F8C7-4C54-9462-84939ABF75C7}"/>
  </bookViews>
  <sheets>
    <sheet name="Vendor Form" sheetId="3" r:id="rId1"/>
    <sheet name="MDM" sheetId="1" state="hidden" r:id="rId2"/>
    <sheet name="Drop down list" sheetId="10" state="hidden" r:id="rId3"/>
  </sheets>
  <externalReferences>
    <externalReference r:id="rId4"/>
  </externalReferences>
  <definedNames>
    <definedName name="_xlnm._FilterDatabase" localSheetId="2" hidden="1">'Drop down list'!$A$1:$W$297</definedName>
    <definedName name="_xlnm._FilterDatabase" localSheetId="1" hidden="1">MDM!$A$4:$C$112</definedName>
    <definedName name="_xlnm._FilterDatabase" localSheetId="0" hidden="1">'Vendor Form'!#REF!</definedName>
    <definedName name="Choose_from_drop_down">'Drop down list'!#REF!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NobianCompanyCodeAriba">'Drop down list'!#REF!</definedName>
    <definedName name="NobianCompanyCodeOther">'Drop down list'!#REF!</definedName>
    <definedName name="NobianPurchaseOrganization">'Drop down list'!#REF!</definedName>
    <definedName name="NouryonCompanyCodeAriba">'Drop down list'!$H$2:$H$19</definedName>
    <definedName name="NouryonCompanyCodeOther">'Drop down list'!$I$2:$I$64</definedName>
    <definedName name="NouryonPurchaseOrganization">'Drop down list'!$G$3:$G$30</definedName>
    <definedName name="Order_Currency">'[1]Formulas List'!$O$2:$O$201</definedName>
    <definedName name="Payment_Term">'[1]Formulas List'!$M$2:$M$19</definedName>
    <definedName name="_xlnm.Print_Area" localSheetId="1">MDM!$A$1:$C$112</definedName>
    <definedName name="_xlnm.Print_Area" localSheetId="0">'Vendor Form'!$A$1:$C$57</definedName>
    <definedName name="Purchase_Organization">'[1]Formulas List'!$F$2:$F$82</definedName>
    <definedName name="SaltSpecialtiesCompanyCodeAriba">'Drop down list'!#REF!</definedName>
    <definedName name="SaltSpecialtiesCompanyCodeOther">'Drop down list'!#REF!</definedName>
    <definedName name="SaltSpecialtiesPurchaseOrganization">'Drop down list'!#REF!</definedName>
    <definedName name="Stand_Method">'[1]Formulas List'!$I$2:$I$4</definedName>
    <definedName name="test">MDM!$B$6,MDM!$B$8,MDM!$B$9,MDM!#REF!,MDM!$B$10,MDM!$B$11,MDM!#REF!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4" i="1" l="1"/>
  <c r="A47" i="3"/>
  <c r="B47" i="1" l="1"/>
  <c r="B46" i="1"/>
  <c r="B48" i="1" l="1"/>
  <c r="B72" i="1" l="1"/>
  <c r="B69" i="1"/>
  <c r="B67" i="1" l="1"/>
  <c r="B58" i="1" l="1"/>
  <c r="B93" i="1" l="1"/>
  <c r="B89" i="1" l="1"/>
  <c r="B90" i="1" l="1"/>
  <c r="B82" i="1" l="1"/>
  <c r="B25" i="1" l="1"/>
  <c r="B79" i="1" l="1"/>
  <c r="B5" i="1" l="1"/>
  <c r="B30" i="1" l="1"/>
  <c r="B60" i="1"/>
  <c r="B2" i="1" l="1"/>
  <c r="B75" i="1" l="1"/>
  <c r="B56" i="1" l="1"/>
  <c r="B54" i="1" l="1"/>
  <c r="B31" i="1" l="1"/>
  <c r="A46" i="3"/>
  <c r="B15" i="1" l="1"/>
  <c r="B109" i="1" l="1"/>
  <c r="B65" i="1" l="1"/>
  <c r="B33" i="1"/>
  <c r="B29" i="1"/>
  <c r="B28" i="1"/>
  <c r="B27" i="1"/>
  <c r="B24" i="1"/>
  <c r="B23" i="1"/>
  <c r="B22" i="1"/>
  <c r="B19" i="1"/>
  <c r="B18" i="1"/>
  <c r="B83" i="1" l="1"/>
  <c r="B78" i="1"/>
  <c r="B77" i="1"/>
  <c r="B71" i="1"/>
  <c r="B68" i="1" l="1"/>
  <c r="B91" i="1"/>
  <c r="B85" i="1"/>
  <c r="B92" i="1"/>
  <c r="B112" i="1"/>
  <c r="B111" i="1"/>
  <c r="B110" i="1"/>
  <c r="B45" i="1"/>
  <c r="B6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Lv, G. (Gabby)</author>
    <author>Attary, H. (Hanane) [NRISC]</author>
    <author>Falcon Ramos, O.J. (Oliver)</author>
  </authors>
  <commentList>
    <comment ref="A8" authorId="0" shapeId="0" xr:uid="{5A0441E0-C1E1-4D84-B2E4-EA07D103BAB7}">
      <text>
        <r>
          <rPr>
            <sz val="9"/>
            <color indexed="81"/>
            <rFont val="Tahoma"/>
            <family val="2"/>
          </rPr>
          <t xml:space="preserve">
Provide for all requests, except create vendor.</t>
        </r>
      </text>
    </comment>
    <comment ref="A11" authorId="0" shapeId="0" xr:uid="{A9F2C8B8-4AA7-4295-AAA1-C7BE9684E62A}">
      <text>
        <r>
          <rPr>
            <sz val="9"/>
            <color indexed="81"/>
            <rFont val="Tahoma"/>
            <family val="2"/>
          </rPr>
          <t>For which country/company is the vendor to be used.</t>
        </r>
      </text>
    </comment>
    <comment ref="A12" authorId="0" shapeId="0" xr:uid="{08A944A5-84A0-4283-B549-147F15D25C3A}">
      <text>
        <r>
          <rPr>
            <sz val="9"/>
            <color indexed="81"/>
            <rFont val="Tahoma"/>
            <family val="2"/>
          </rPr>
          <t xml:space="preserve">
If not for Ariba fill in for which country/company is the vendor to be used.
</t>
        </r>
      </text>
    </comment>
    <comment ref="A13" authorId="0" shapeId="0" xr:uid="{52918021-E91C-4D56-9898-94378C0EAE38}">
      <text>
        <r>
          <rPr>
            <sz val="9"/>
            <color indexed="81"/>
            <rFont val="Tahoma"/>
            <family val="2"/>
          </rPr>
          <t xml:space="preserve">
If a prosepect fill so MDM can link the SAP vendor to the ACM ID.  </t>
        </r>
      </text>
    </comment>
    <comment ref="A25" authorId="1" shapeId="0" xr:uid="{D292BF2E-A3F9-4EED-900A-65D39FB5AEC5}">
      <text>
        <r>
          <rPr>
            <sz val="9"/>
            <color indexed="81"/>
            <rFont val="Tahoma"/>
            <family val="2"/>
          </rPr>
          <t>Mandatory for North Ireland vendor
(Postal code starting with BT*). Also mandatory to fill in Tax number 6.</t>
        </r>
      </text>
    </comment>
    <comment ref="A26" authorId="0" shapeId="0" xr:uid="{10BC7901-BA06-41B2-910A-46C336676DEF}">
      <text>
        <r>
          <rPr>
            <sz val="9"/>
            <color indexed="81"/>
            <rFont val="Tahoma"/>
            <family val="2"/>
          </rPr>
          <t xml:space="preserve">
Mandatory for Brazil</t>
        </r>
      </text>
    </comment>
    <comment ref="A33" authorId="0" shapeId="0" xr:uid="{6EB72E83-CA66-430B-B2C0-256F6ABBBEAF}">
      <text>
        <r>
          <rPr>
            <sz val="9"/>
            <color indexed="81"/>
            <rFont val="Tahoma"/>
            <family val="2"/>
          </rPr>
          <t xml:space="preserve">
To maintain a Nouryon e-mail address for a supplier the approval of Maikel Balk is needed.</t>
        </r>
      </text>
    </comment>
    <comment ref="A35" authorId="0" shapeId="0" xr:uid="{A0B12A97-F332-44E8-BD5C-EA7C9D72432D}">
      <text>
        <r>
          <rPr>
            <sz val="9"/>
            <color indexed="81"/>
            <rFont val="Tahoma"/>
            <family val="2"/>
          </rPr>
          <t xml:space="preserve">
E-mail standard, to deviate to printer or fax an approval is needed from Maikel Balk.</t>
        </r>
      </text>
    </comment>
    <comment ref="A36" authorId="0" shapeId="0" xr:uid="{667F906D-E8A6-40BF-9116-E4D274BA4CBB}">
      <text>
        <r>
          <rPr>
            <sz val="9"/>
            <color indexed="81"/>
            <rFont val="Tahoma"/>
            <family val="2"/>
          </rPr>
          <t xml:space="preserve">
Used for China</t>
        </r>
      </text>
    </comment>
    <comment ref="A46" authorId="0" shapeId="0" xr:uid="{97A15669-88EF-4EEC-8817-1FF956791D2E}">
      <text>
        <r>
          <rPr>
            <sz val="9"/>
            <color indexed="81"/>
            <rFont val="Tahoma"/>
            <family val="2"/>
          </rPr>
          <t xml:space="preserve">
VAT Italy is also maintained here. VAT Paksitan is only maintained here.</t>
        </r>
      </text>
    </comment>
    <comment ref="A47" authorId="0" shapeId="0" xr:uid="{12152E9D-0EFD-4D1A-8A2F-1FE318C8DFA8}">
      <text>
        <r>
          <rPr>
            <sz val="9"/>
            <color indexed="81"/>
            <rFont val="Tahoma"/>
            <family val="2"/>
          </rPr>
          <t xml:space="preserve">
VAT Italy is addtionaly maintaied here. It can be a different number.</t>
        </r>
      </text>
    </comment>
    <comment ref="A48" authorId="0" shapeId="0" xr:uid="{3938804D-F503-4E20-BFED-0DD48FD4EE86}">
      <text>
        <r>
          <rPr>
            <sz val="9"/>
            <color indexed="81"/>
            <rFont val="Tahoma"/>
            <family val="2"/>
          </rPr>
          <t xml:space="preserve">
VAT India is maintained only here.</t>
        </r>
      </text>
    </comment>
    <comment ref="A50" authorId="1" shapeId="0" xr:uid="{016E3478-09A0-4D92-8C01-A7DCDC804366}">
      <text>
        <r>
          <rPr>
            <sz val="9"/>
            <color indexed="81"/>
            <rFont val="Tahoma"/>
            <family val="2"/>
          </rPr>
          <t xml:space="preserve">Mandatory for Northern Ireland. Region/Province mandatory!
Replace VAT No. prefix GB with XI.
</t>
        </r>
      </text>
    </comment>
    <comment ref="A51" authorId="0" shapeId="0" xr:uid="{A670C633-E444-465D-BBC2-37F051D8A38D}">
      <text>
        <r>
          <rPr>
            <sz val="9"/>
            <color indexed="81"/>
            <rFont val="Tahoma"/>
            <family val="2"/>
          </rPr>
          <t xml:space="preserve">
Used for Argentina</t>
        </r>
      </text>
    </comment>
    <comment ref="A52" authorId="0" shapeId="0" xr:uid="{437D390D-2C5E-47A8-BD6F-7B405282A8B8}">
      <text>
        <r>
          <rPr>
            <sz val="9"/>
            <color indexed="81"/>
            <rFont val="Tahoma"/>
            <family val="2"/>
          </rPr>
          <t xml:space="preserve">
Used for Argentina</t>
        </r>
      </text>
    </comment>
    <comment ref="A53" authorId="2" shapeId="0" xr:uid="{71FFEFC8-B1FD-4990-B277-A24FDE6FE56A}">
      <text>
        <r>
          <rPr>
            <sz val="9"/>
            <color indexed="81"/>
            <rFont val="Tahoma"/>
            <family val="2"/>
          </rPr>
          <t>Mandatory for Vendor Account Group:
ZINT and ZICP</t>
        </r>
      </text>
    </comment>
    <comment ref="A56" authorId="0" shapeId="0" xr:uid="{28EDA2B2-A765-4582-BD21-46391216F599}">
      <text>
        <r>
          <rPr>
            <sz val="9"/>
            <color indexed="81"/>
            <rFont val="Tahoma"/>
            <family val="2"/>
          </rPr>
          <t xml:space="preserve">
Standard Carrier Alpha Code - Optional for ZCAR</t>
        </r>
      </text>
    </comment>
    <comment ref="A58" authorId="0" shapeId="0" xr:uid="{76490C2A-ADA1-4329-965C-7C145BD21A2F}">
      <text>
        <r>
          <rPr>
            <sz val="9"/>
            <color indexed="81"/>
            <rFont val="Tahoma"/>
            <family val="2"/>
          </rPr>
          <t xml:space="preserve">
007 if Vendor Account Group ZACAR is used.</t>
        </r>
      </text>
    </comment>
    <comment ref="A61" authorId="0" shapeId="0" xr:uid="{947A8AB1-A00A-4B56-92F7-E532535B09AB}">
      <text>
        <r>
          <rPr>
            <sz val="9"/>
            <color indexed="81"/>
            <rFont val="Tahoma"/>
            <family val="2"/>
          </rPr>
          <t>If the vendor is blocked because it is a duplicate, the surviving vendor number shoud be maintained here.</t>
        </r>
      </text>
    </comment>
    <comment ref="A62" authorId="0" shapeId="0" xr:uid="{1BBFABA4-1773-482D-8CE0-7E06195DF79F}">
      <text>
        <r>
          <rPr>
            <sz val="9"/>
            <color indexed="81"/>
            <rFont val="Tahoma"/>
            <family val="2"/>
          </rPr>
          <t>Naming Convention - 
First name and Last Name
eg. Daan van Dort</t>
        </r>
      </text>
    </comment>
    <comment ref="A66" authorId="0" shapeId="0" xr:uid="{E2736A6A-AB20-4D5D-9C94-053ECA31F6D8}">
      <text>
        <r>
          <rPr>
            <sz val="9"/>
            <color indexed="81"/>
            <rFont val="Tahoma"/>
            <family val="2"/>
          </rPr>
          <t>Only applicable for</t>
        </r>
        <r>
          <rPr>
            <b/>
            <sz val="9"/>
            <color indexed="81"/>
            <rFont val="Tahoma"/>
            <family val="2"/>
          </rPr>
          <t xml:space="preserve"> India</t>
        </r>
        <r>
          <rPr>
            <sz val="9"/>
            <color indexed="81"/>
            <rFont val="Tahoma"/>
            <family val="2"/>
          </rPr>
          <t>.</t>
        </r>
      </text>
    </comment>
    <comment ref="A67" authorId="0" shapeId="0" xr:uid="{DE8DBD82-E968-465A-8DA6-05B6867A1C9C}">
      <text>
        <r>
          <rPr>
            <sz val="9"/>
            <color indexed="81"/>
            <rFont val="Tahoma"/>
            <family val="2"/>
          </rPr>
          <t xml:space="preserve">Only applicable for </t>
        </r>
        <r>
          <rPr>
            <b/>
            <sz val="9"/>
            <color indexed="81"/>
            <rFont val="Tahoma"/>
            <family val="2"/>
          </rPr>
          <t xml:space="preserve">India </t>
        </r>
        <r>
          <rPr>
            <sz val="9"/>
            <color indexed="81"/>
            <rFont val="Tahoma"/>
            <family val="2"/>
          </rPr>
          <t>or</t>
        </r>
        <r>
          <rPr>
            <b/>
            <sz val="9"/>
            <color indexed="81"/>
            <rFont val="Tahoma"/>
            <family val="2"/>
          </rPr>
          <t xml:space="preserve"> Arabic Emirates</t>
        </r>
        <r>
          <rPr>
            <sz val="9"/>
            <color indexed="81"/>
            <rFont val="Tahoma"/>
            <family val="2"/>
          </rPr>
          <t>.</t>
        </r>
      </text>
    </comment>
    <comment ref="A69" authorId="0" shapeId="0" xr:uid="{C76724DD-F5BC-4676-8ADF-A793942A36C6}">
      <text>
        <r>
          <rPr>
            <sz val="9"/>
            <color indexed="81"/>
            <rFont val="Tahoma"/>
            <family val="2"/>
          </rPr>
          <t xml:space="preserve">
Only applicable for </t>
        </r>
        <r>
          <rPr>
            <b/>
            <sz val="9"/>
            <color indexed="81"/>
            <rFont val="Tahoma"/>
            <family val="2"/>
          </rPr>
          <t>Spain, Portugal, France</t>
        </r>
        <r>
          <rPr>
            <sz val="9"/>
            <color indexed="81"/>
            <rFont val="Tahoma"/>
            <family val="2"/>
          </rPr>
          <t xml:space="preserve"> and</t>
        </r>
        <r>
          <rPr>
            <b/>
            <sz val="9"/>
            <color indexed="81"/>
            <rFont val="Tahoma"/>
            <family val="2"/>
          </rPr>
          <t xml:space="preserve"> Italy</t>
        </r>
        <r>
          <rPr>
            <sz val="9"/>
            <color indexed="81"/>
            <rFont val="Tahoma"/>
            <family val="2"/>
          </rPr>
          <t xml:space="preserve"> if no IBAN is used.</t>
        </r>
      </text>
    </comment>
    <comment ref="A70" authorId="0" shapeId="0" xr:uid="{25B6B21F-3502-49FC-BA12-11EA54307A97}">
      <text>
        <r>
          <rPr>
            <sz val="9"/>
            <color indexed="81"/>
            <rFont val="Tahoma"/>
            <family val="2"/>
          </rPr>
          <t xml:space="preserve">
If bank account has more than 18 characters. Mandatory Brazil / Optional for China</t>
        </r>
      </text>
    </comment>
    <comment ref="A73" authorId="0" shapeId="0" xr:uid="{BABF236F-2B02-45F5-B390-0D73BE124719}">
      <text>
        <r>
          <rPr>
            <sz val="9"/>
            <color indexed="81"/>
            <rFont val="Tahoma"/>
            <family val="2"/>
          </rPr>
          <t>Currency Code plus 1 digit sequential. Example: EUR1 next Bank Account for vendor is EUR2 If next bank account has different currency then it is USD1.</t>
        </r>
      </text>
    </comment>
    <comment ref="A74" authorId="2" shapeId="0" xr:uid="{CC28683B-F68E-4DB2-B45F-6C4C4A1FFCE1}">
      <text>
        <r>
          <rPr>
            <sz val="9"/>
            <color indexed="81"/>
            <rFont val="Tahoma"/>
            <family val="2"/>
          </rPr>
          <t xml:space="preserve">Call Date/Phone Number/ Receiver/Caller
</t>
        </r>
      </text>
    </comment>
    <comment ref="A77" authorId="0" shapeId="0" xr:uid="{C41DB2AB-97C0-4578-8644-A215F7ECC5AD}">
      <text>
        <r>
          <rPr>
            <sz val="9"/>
            <color indexed="81"/>
            <rFont val="Tahoma"/>
            <family val="2"/>
          </rPr>
          <t>Based on Vendor Account Group
ZVND, ZCAR = 3211000      ZINT= 3311000
ZEMP = 3532500
ZICP = 3311046</t>
        </r>
      </text>
    </comment>
    <comment ref="A78" authorId="0" shapeId="0" xr:uid="{2E051023-353C-4550-AB95-D84C3E2BFBC3}">
      <text>
        <r>
          <rPr>
            <sz val="9"/>
            <color indexed="81"/>
            <rFont val="Tahoma"/>
            <family val="2"/>
          </rPr>
          <t xml:space="preserve">
ZVND, ZCAR = A1              ZINT = A2</t>
        </r>
      </text>
    </comment>
    <comment ref="A79" authorId="0" shapeId="0" xr:uid="{0AEA7503-5E12-4D82-8840-7A41A4083A79}">
      <text>
        <r>
          <rPr>
            <sz val="9"/>
            <color indexed="81"/>
            <rFont val="Tahoma"/>
            <family val="2"/>
          </rPr>
          <t>Payment Term Purchasing Org automatically coppied.</t>
        </r>
      </text>
    </comment>
    <comment ref="A81" authorId="0" shapeId="0" xr:uid="{1D7B0FD6-AC5F-4010-AEE2-C5EA727866C3}">
      <text>
        <r>
          <rPr>
            <sz val="9"/>
            <color indexed="81"/>
            <rFont val="Tahoma"/>
            <family val="2"/>
          </rPr>
          <t>Only to be maintained with approval of the PAO Manager.</t>
        </r>
      </text>
    </comment>
    <comment ref="A82" authorId="0" shapeId="0" xr:uid="{A689F447-C0EA-401D-8D1B-697C654C3A3B}">
      <text>
        <r>
          <rPr>
            <b/>
            <sz val="9"/>
            <color indexed="81"/>
            <rFont val="Tahoma"/>
            <family val="2"/>
          </rPr>
          <t xml:space="preserve">For country INDIA this needs to be: 77777777 – XX – IHB
77777777 – XX – IHBPC
77777777 – XX – IHBSC
</t>
        </r>
      </text>
    </comment>
    <comment ref="A83" authorId="0" shapeId="0" xr:uid="{1018966F-AE4D-4BBB-9A30-8C19039F9515}">
      <text>
        <r>
          <rPr>
            <sz val="9"/>
            <color indexed="81"/>
            <rFont val="Tahoma"/>
            <family val="2"/>
          </rPr>
          <t xml:space="preserve">
EA if Payment Supplement Email is maintained.</t>
        </r>
      </text>
    </comment>
    <comment ref="A88" authorId="3" shapeId="0" xr:uid="{85026B58-C7F9-431F-9756-AE179BAC95A8}">
      <text>
        <r>
          <rPr>
            <b/>
            <sz val="9"/>
            <color indexed="81"/>
            <rFont val="Tahoma"/>
            <family val="2"/>
          </rPr>
          <t>Free Text - Name of City or Port relevant for goods delivery</t>
        </r>
      </text>
    </comment>
    <comment ref="A89" authorId="3" shapeId="0" xr:uid="{B08B5B00-06E5-4967-A1A7-E71B9FF17BC2}">
      <text>
        <r>
          <rPr>
            <b/>
            <sz val="9"/>
            <color indexed="81"/>
            <rFont val="Tahoma"/>
            <family val="2"/>
          </rPr>
          <t>P Org starts in "C" or "D", PDC is 2</t>
        </r>
      </text>
    </comment>
    <comment ref="A90" authorId="3" shapeId="0" xr:uid="{F3A1F1F5-56C9-47ED-8771-8554444CA4F5}">
      <text>
        <r>
          <rPr>
            <b/>
            <sz val="9"/>
            <color indexed="81"/>
            <rFont val="Tahoma"/>
            <family val="2"/>
          </rPr>
          <t>P Org starts in "C" or "D", PDC is X</t>
        </r>
        <r>
          <rPr>
            <sz val="9"/>
            <color indexed="81"/>
            <rFont val="Tahoma"/>
            <family val="2"/>
          </rPr>
          <t xml:space="preserve">
</t>
        </r>
      </text>
    </comment>
    <comment ref="A93" authorId="0" shapeId="0" xr:uid="{A9D96E7D-6F17-4468-90EC-7BF080671AE3}">
      <text>
        <r>
          <rPr>
            <sz val="9"/>
            <color indexed="81"/>
            <rFont val="Tahoma"/>
            <family val="2"/>
          </rPr>
          <t>Automatic Z001 for Purchase Organization IGAR, INOB and ISSP</t>
        </r>
      </text>
    </comment>
    <comment ref="A94" authorId="0" shapeId="0" xr:uid="{430CC920-C8E6-4632-8C30-AD2D6DFAC7AC}">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6" authorId="0" shapeId="0" xr:uid="{D1DAD85C-EA9A-40AB-AD85-529663D20796}">
      <text>
        <r>
          <rPr>
            <sz val="9"/>
            <color indexed="81"/>
            <rFont val="Tahoma"/>
            <family val="2"/>
          </rPr>
          <t>Only to be maintained with approval of the PAO Manager.</t>
        </r>
      </text>
    </comment>
    <comment ref="A107" authorId="0" shapeId="0" xr:uid="{A06867A9-B5E7-4FF2-80DD-FD1D06BEBF6A}">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9" authorId="0" shapeId="0" xr:uid="{02AF1A0F-1D90-4749-BCBD-D881416CAA22}">
      <text>
        <r>
          <rPr>
            <sz val="9"/>
            <color indexed="81"/>
            <rFont val="Tahoma"/>
            <family val="2"/>
          </rPr>
          <t xml:space="preserve">
Additional info supplier/ May be used to provide additional info to MDM</t>
        </r>
      </text>
    </comment>
  </commentList>
</comments>
</file>

<file path=xl/sharedStrings.xml><?xml version="1.0" encoding="utf-8"?>
<sst xmlns="http://schemas.openxmlformats.org/spreadsheetml/2006/main" count="1102" uniqueCount="951">
  <si>
    <t>Vendor Form Europe Middle East India &amp; Africa</t>
  </si>
  <si>
    <t>This form must be used to become a new supplier to Nouryon or to update your current information.</t>
  </si>
  <si>
    <t>When you want to update your current information please provide all fields.</t>
  </si>
  <si>
    <t>Fill in this form and e-mail the Excel to: vendor@nouryon.com</t>
  </si>
  <si>
    <t>*Optional</t>
  </si>
  <si>
    <t>Your Vendor Data</t>
  </si>
  <si>
    <t>Choose from drop down</t>
  </si>
  <si>
    <t>Statutory Information</t>
  </si>
  <si>
    <t>Company name</t>
  </si>
  <si>
    <t>Company address</t>
  </si>
  <si>
    <t>House number</t>
  </si>
  <si>
    <t>Postal code</t>
  </si>
  <si>
    <t>City</t>
  </si>
  <si>
    <t>Region/ Province - Mandatory for Northern Ireland</t>
  </si>
  <si>
    <t>Country</t>
  </si>
  <si>
    <t>Company phone number</t>
  </si>
  <si>
    <t>VAT/Tax number</t>
  </si>
  <si>
    <t>Additional Tax number - mandatory for Italy</t>
  </si>
  <si>
    <t>Chamber of Commerce number *</t>
  </si>
  <si>
    <t>D.U.N.S. nr. *</t>
  </si>
  <si>
    <t>Ariba Network ID *</t>
  </si>
  <si>
    <t>Standard Carrier Alpha Code (SCAC) *</t>
  </si>
  <si>
    <t>Contact Information</t>
  </si>
  <si>
    <t>Company post address (if different from statuary) *</t>
  </si>
  <si>
    <t>House number *</t>
  </si>
  <si>
    <t>Postal code *</t>
  </si>
  <si>
    <t>City *</t>
  </si>
  <si>
    <t>Commercial contact person name</t>
  </si>
  <si>
    <t>Commercial contact phone number</t>
  </si>
  <si>
    <t>E-mail address for receiving PO's</t>
  </si>
  <si>
    <t>Communication language</t>
  </si>
  <si>
    <t>Nouryon Business contact person</t>
  </si>
  <si>
    <t>Nouryon Procurement contact person</t>
  </si>
  <si>
    <t>Payment Information</t>
  </si>
  <si>
    <t>Currency</t>
  </si>
  <si>
    <t>Account holder</t>
  </si>
  <si>
    <t>Bank name</t>
  </si>
  <si>
    <t>Bank country</t>
  </si>
  <si>
    <t>India</t>
  </si>
  <si>
    <t>IBAN or Bank Account Number</t>
  </si>
  <si>
    <t>Delete old Bank Account if applicable *</t>
  </si>
  <si>
    <t>Yes</t>
  </si>
  <si>
    <t>Additional Bank Account (s) *</t>
  </si>
  <si>
    <t>When applicable please fill in the details in the comments below</t>
  </si>
  <si>
    <t>Comments/Remarks</t>
  </si>
  <si>
    <t xml:space="preserve">  </t>
  </si>
  <si>
    <t>MDM Europe Middle East India &amp; Africa</t>
  </si>
  <si>
    <t>Initial Screen</t>
  </si>
  <si>
    <t>Fill in</t>
  </si>
  <si>
    <t>Vendor Details</t>
  </si>
  <si>
    <t>Automatic</t>
  </si>
  <si>
    <t>Type of Request 1</t>
  </si>
  <si>
    <t xml:space="preserve"> Choose from drop down</t>
  </si>
  <si>
    <t>PAO</t>
  </si>
  <si>
    <t>Type of Request 2</t>
  </si>
  <si>
    <t>Vendor Number</t>
  </si>
  <si>
    <t>Vendor Account Group</t>
  </si>
  <si>
    <t>Purchase Organization</t>
    <phoneticPr fontId="0" type="noConversion"/>
  </si>
  <si>
    <t>Company Code Ariba</t>
  </si>
  <si>
    <t>Company Code other</t>
  </si>
  <si>
    <t>Ariba Prospect ACM ID</t>
  </si>
  <si>
    <t>General Data (English)</t>
  </si>
  <si>
    <t xml:space="preserve">Vendor name </t>
  </si>
  <si>
    <t>Vendor name 2 (if necessary)</t>
  </si>
  <si>
    <t>Optional</t>
  </si>
  <si>
    <t xml:space="preserve">Search Field </t>
  </si>
  <si>
    <t>Street</t>
    <phoneticPr fontId="0" type="noConversion"/>
  </si>
  <si>
    <t>Street 2</t>
    <phoneticPr fontId="0" type="noConversion"/>
  </si>
  <si>
    <t>District</t>
  </si>
  <si>
    <t xml:space="preserve">Postal code </t>
  </si>
  <si>
    <t xml:space="preserve">City </t>
  </si>
  <si>
    <t xml:space="preserve">Country </t>
  </si>
  <si>
    <t>Region/ Province</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</si>
  <si>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</si>
  <si>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</si>
  <si>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</si>
  <si>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</si>
  <si>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</si>
  <si>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</si>
  <si>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</si>
  <si>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</si>
  <si>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</si>
  <si>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</si>
  <si>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Stand Method</t>
  </si>
  <si>
    <t>Email</t>
  </si>
  <si>
    <t>International Version</t>
    <phoneticPr fontId="0" type="noConversion"/>
  </si>
  <si>
    <t>International Version Type</t>
    <phoneticPr fontId="0" type="noConversion"/>
  </si>
  <si>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</si>
  <si>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</si>
  <si>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</si>
  <si>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</si>
  <si>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</si>
  <si>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</si>
  <si>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6</t>
  </si>
  <si>
    <t>Tax Number Type</t>
    <phoneticPr fontId="0" type="noConversion"/>
  </si>
  <si>
    <t>Tax Type</t>
  </si>
  <si>
    <t xml:space="preserve">Trading partner </t>
  </si>
  <si>
    <t>Cred.info no. (D.U.N.S. nr)</t>
  </si>
  <si>
    <t>Industry Key</t>
  </si>
  <si>
    <t>SCAC</t>
  </si>
  <si>
    <t>Group Key/ Parent Vendor</t>
  </si>
  <si>
    <t>ServAntProcGrp</t>
  </si>
  <si>
    <t>Classification - ZNOURYON_VENDOR</t>
  </si>
  <si>
    <t>Ariba Network ID</t>
  </si>
  <si>
    <t>Vendor# to use</t>
  </si>
  <si>
    <t>Procurement Owner</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</si>
  <si>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</si>
  <si>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</si>
  <si>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</si>
  <si>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</si>
  <si>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</si>
  <si>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</si>
  <si>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Bank control key</t>
  </si>
  <si>
    <t>Reference Details</t>
    <phoneticPr fontId="0" type="noConversion"/>
  </si>
  <si>
    <t>BIC/Swift code</t>
  </si>
  <si>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</si>
  <si>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</si>
  <si>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</si>
  <si>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</si>
  <si>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</si>
  <si>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</si>
  <si>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</si>
  <si>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</si>
  <si>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</si>
  <si>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</si>
  <si>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</si>
  <si>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</si>
  <si>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</si>
  <si>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</si>
  <si>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</si>
  <si>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</si>
  <si>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</si>
  <si>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</si>
  <si>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</si>
  <si>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</si>
  <si>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</si>
  <si>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</si>
  <si>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</si>
  <si>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</si>
  <si>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</si>
  <si>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</si>
  <si>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</si>
  <si>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</si>
  <si>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</si>
  <si>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</si>
  <si>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</si>
  <si>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</si>
  <si>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</si>
  <si>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</si>
  <si>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</si>
  <si>
    <t>YY Partner - Ariba Upstream Replication</t>
  </si>
  <si>
    <t>Additional Information</t>
    <phoneticPr fontId="0" type="noConversion"/>
  </si>
  <si>
    <t>Type of Request</t>
    <phoneticPr fontId="1" type="noConversion"/>
  </si>
  <si>
    <t>EMEIA</t>
  </si>
  <si>
    <t>APAC</t>
  </si>
  <si>
    <t>LATAM - Spanish</t>
  </si>
  <si>
    <t>NAM - English</t>
  </si>
  <si>
    <t>Nouryon Purchase Organization</t>
  </si>
  <si>
    <t>Nouryon Company Code Ariba</t>
  </si>
  <si>
    <t>Nouryon Company Code other</t>
  </si>
  <si>
    <t>Vendor account group</t>
    <phoneticPr fontId="1" type="noConversion"/>
  </si>
  <si>
    <t>Language of Vendor</t>
    <phoneticPr fontId="1" type="noConversion"/>
  </si>
  <si>
    <t>Stand Method</t>
    <phoneticPr fontId="1" type="noConversion"/>
  </si>
  <si>
    <t>Industry Key</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</si>
  <si>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</si>
  <si>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</si>
  <si>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</si>
  <si>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</si>
  <si>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</si>
  <si>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 2020</t>
  </si>
  <si>
    <t>ERS</t>
    <phoneticPr fontId="1" type="noConversion"/>
  </si>
  <si>
    <t>Payment Method</t>
  </si>
  <si>
    <t>Your Vendor Details</t>
  </si>
  <si>
    <t>Northern Ireland Regions</t>
  </si>
  <si>
    <t>Choose from drop down</t>
    <phoneticPr fontId="1" type="noConversion"/>
  </si>
  <si>
    <t>Choose from drop down</t>
    <phoneticPr fontId="3" type="noConversion"/>
  </si>
  <si>
    <t>Create New Vendor</t>
  </si>
  <si>
    <t>Albania</t>
  </si>
  <si>
    <t>Afghanistan</t>
  </si>
  <si>
    <t>Belize</t>
  </si>
  <si>
    <t>Anguilla</t>
  </si>
  <si>
    <t>IGAR - Nouryon Ariba Global</t>
  </si>
  <si>
    <t>AE - 8240</t>
  </si>
  <si>
    <t>0061 - CA - Nouryon Chemicals Ltd(CA)</t>
  </si>
  <si>
    <t>ZVND- Third Party Vendor</t>
    <phoneticPr fontId="1" type="noConversion"/>
  </si>
  <si>
    <t>3211000 - Supplies</t>
    <phoneticPr fontId="1" type="noConversion"/>
  </si>
  <si>
    <t>A1 - Vendors third parties</t>
    <phoneticPr fontId="1" type="noConversion"/>
  </si>
  <si>
    <t>English</t>
    <phoneticPr fontId="1" type="noConversion"/>
  </si>
  <si>
    <t>OT01 - Governmental Payments</t>
  </si>
  <si>
    <t>A004 - 0 days end of month invoice + 4 days</t>
  </si>
  <si>
    <t xml:space="preserve">77777777 – XX – IHCA </t>
  </si>
  <si>
    <t>EUR</t>
  </si>
  <si>
    <t>CFR - Costs and freight</t>
  </si>
  <si>
    <t>Yes</t>
    <phoneticPr fontId="1" type="noConversion"/>
  </si>
  <si>
    <t>H - Bank</t>
  </si>
  <si>
    <t>Are new</t>
  </si>
  <si>
    <t>AM - Armagh</t>
  </si>
  <si>
    <t>Change E-mail</t>
  </si>
  <si>
    <t>No</t>
  </si>
  <si>
    <t>Algeria</t>
  </si>
  <si>
    <t>Australia</t>
  </si>
  <si>
    <t>Costa Rica</t>
  </si>
  <si>
    <t>Antigua and Barbuda</t>
  </si>
  <si>
    <t>TREU - BASC Tran.Man. EMAEI (ZCAR)</t>
  </si>
  <si>
    <t>AR - 4083</t>
  </si>
  <si>
    <t>0062 - GB - Nouryon Chemicals Limited</t>
  </si>
  <si>
    <t>ZCAR- Forwarding agent (TREU/ TRAM/ TRAP/TRBR)</t>
  </si>
  <si>
    <t>A1 - Vendors third parties</t>
  </si>
  <si>
    <t>Chinese</t>
    <phoneticPr fontId="1" type="noConversion"/>
  </si>
  <si>
    <t>Printer</t>
  </si>
  <si>
    <t>OT02 - Bank</t>
  </si>
  <si>
    <t>1 - Tax Jurisdiction start with region without ‘C’</t>
  </si>
  <si>
    <t>Chinese</t>
  </si>
  <si>
    <t>A014 - 0 days end of month invoice + 14 days</t>
  </si>
  <si>
    <t xml:space="preserve">88888888 – XX – IHCU </t>
  </si>
  <si>
    <t>USD</t>
  </si>
  <si>
    <t>CIF - Costs, insurance &amp; freight</t>
  </si>
  <si>
    <t>No</t>
    <phoneticPr fontId="1" type="noConversion"/>
  </si>
  <si>
    <t>HB - IBAN /Bank Giro - Sweden</t>
  </si>
  <si>
    <t>Need to be updated</t>
  </si>
  <si>
    <t>AT - Antrim</t>
  </si>
  <si>
    <t>Change Payment Term</t>
  </si>
  <si>
    <t>Andorra</t>
  </si>
  <si>
    <t>Bangladesh</t>
  </si>
  <si>
    <t>El Salvador</t>
  </si>
  <si>
    <t>Aruba</t>
  </si>
  <si>
    <t>DEU1 - BASC RM&amp;P EMEAI</t>
  </si>
  <si>
    <t>BE - 0636</t>
  </si>
  <si>
    <t>0125 - MX - NR Chemicals SA de CV</t>
  </si>
  <si>
    <t>3311000 - Intercompany – current accounts payables</t>
    <phoneticPr fontId="1" type="noConversion"/>
  </si>
  <si>
    <t>A2 - Vendors within Nouryon</t>
    <phoneticPr fontId="1" type="noConversion"/>
  </si>
  <si>
    <t>Chinese Trad.</t>
    <phoneticPr fontId="1" type="noConversion"/>
  </si>
  <si>
    <t>Fax</t>
  </si>
  <si>
    <t>OT03 - Social Security</t>
  </si>
  <si>
    <t>9 - Tax Jurisdiction start with region + ‘C’</t>
  </si>
  <si>
    <t>International</t>
  </si>
  <si>
    <t>A034 - 30 days end of month invoice +4</t>
  </si>
  <si>
    <t xml:space="preserve">99999999 – XX – IHCE </t>
  </si>
  <si>
    <t>INR</t>
  </si>
  <si>
    <t>CIP - Carriage and insurance paid to</t>
  </si>
  <si>
    <t>HG - IBAN/ Bank Giro - Denmark</t>
  </si>
  <si>
    <t>DN - Down</t>
  </si>
  <si>
    <t>Change Industry Key</t>
  </si>
  <si>
    <t>Austria</t>
  </si>
  <si>
    <t>Brunei</t>
  </si>
  <si>
    <t>Guatemala</t>
  </si>
  <si>
    <t>Bahamas</t>
  </si>
  <si>
    <t>CSEU - BASC CS EMEAI</t>
  </si>
  <si>
    <t>CA - 0061/7640</t>
  </si>
  <si>
    <t>0126 - DE - Nouryon Chemicals GmbH</t>
  </si>
  <si>
    <t>3311046 - Intercompany current account payables</t>
  </si>
  <si>
    <t>A3 -  Vendors within the BU</t>
    <phoneticPr fontId="1" type="noConversion"/>
  </si>
  <si>
    <t>Danish</t>
    <phoneticPr fontId="1" type="noConversion"/>
  </si>
  <si>
    <t>OT04 - Landowners</t>
  </si>
  <si>
    <t>Kanji</t>
  </si>
  <si>
    <t>A044 - 30 days end of month invoice + 14 days</t>
  </si>
  <si>
    <t>77777777 – XX – IHB</t>
  </si>
  <si>
    <t>SEK</t>
  </si>
  <si>
    <t>CPT - Carriage paid to</t>
  </si>
  <si>
    <t>F - Boleto Payment (via IHC) - Brazil</t>
  </si>
  <si>
    <t>FM - Fermanagh</t>
  </si>
  <si>
    <t>Change Bank Account</t>
  </si>
  <si>
    <t>Bahrain</t>
  </si>
  <si>
    <t>China</t>
  </si>
  <si>
    <t>Honduras</t>
  </si>
  <si>
    <t>Barbados</t>
  </si>
  <si>
    <t>CSAM - BASC CS Americas</t>
  </si>
  <si>
    <t>CN - 1131/1400/1535/1610/1741/1797/1896/8025</t>
  </si>
  <si>
    <t>0169 - JP - Kayaku Nouryon Corp</t>
  </si>
  <si>
    <t>Dutch</t>
    <phoneticPr fontId="1" type="noConversion"/>
  </si>
  <si>
    <t>OT05 - OT-Debt Coll. Agency</t>
  </si>
  <si>
    <t>Chinese trad.</t>
  </si>
  <si>
    <t>A064 - 60 days end of month of invoice +4 days</t>
  </si>
  <si>
    <t>77777777 – XX – IHBPC</t>
  </si>
  <si>
    <t>GBP</t>
  </si>
  <si>
    <t>DAP - Delivered at Place</t>
  </si>
  <si>
    <t>S - Standard Payment (via IHC) - Mexico</t>
  </si>
  <si>
    <t>LD - Londonderry</t>
  </si>
  <si>
    <t>Change Other</t>
  </si>
  <si>
    <t>Belarus</t>
  </si>
  <si>
    <t>Fiji</t>
  </si>
  <si>
    <t>Mexico</t>
  </si>
  <si>
    <t>Bermuda</t>
  </si>
  <si>
    <t>CSAP - BASC CS Asia Pacific</t>
  </si>
  <si>
    <t>DE - 0126/0217/1077</t>
  </si>
  <si>
    <t>0196 - US - Nouryon Chemicals LLC</t>
  </si>
  <si>
    <t>Finnish</t>
    <phoneticPr fontId="1" type="noConversion"/>
  </si>
  <si>
    <t>PD10 - Real estate services</t>
  </si>
  <si>
    <t>A074 - 60 days end of month of invoice + 14 days</t>
  </si>
  <si>
    <t>77777777 – XX – IHBSC</t>
  </si>
  <si>
    <t>MXN</t>
  </si>
  <si>
    <t>DPU - Delivered at Place Unloaded</t>
  </si>
  <si>
    <t>F - Boleto Payment (Cheque) - Brazil</t>
  </si>
  <si>
    <t>TY - Tyrone</t>
  </si>
  <si>
    <t>Extend Purchase Organization</t>
  </si>
  <si>
    <t>Belgium</t>
  </si>
  <si>
    <t>French Polynesia</t>
  </si>
  <si>
    <t>Nicaragua</t>
  </si>
  <si>
    <t>British Virgin Islands</t>
  </si>
  <si>
    <t>CSBR - BASC CS Brazil</t>
  </si>
  <si>
    <t>FI - 1264/8027</t>
  </si>
  <si>
    <t>0217 - DE - Carbosulf Chem.Werke GmbH</t>
  </si>
  <si>
    <t>French</t>
    <phoneticPr fontId="1" type="noConversion"/>
  </si>
  <si>
    <t>PD11 - Business park</t>
  </si>
  <si>
    <t>A094 - 90 days end of month of invoice +4 days</t>
  </si>
  <si>
    <t>BRL</t>
  </si>
  <si>
    <t>DDP - Delivered Duty Paid</t>
  </si>
  <si>
    <t>C - Cheque - Arabic Emirates/Argentina/Pakistan/Chile</t>
  </si>
  <si>
    <t>Extend Company Code</t>
  </si>
  <si>
    <t>Bulgaria</t>
  </si>
  <si>
    <t>Guam</t>
  </si>
  <si>
    <t>Panama</t>
  </si>
  <si>
    <t>Canada</t>
  </si>
  <si>
    <t>DAM1 - BASC RM&amp;P AMERICAS</t>
  </si>
  <si>
    <t>FR - 1960/7381</t>
  </si>
  <si>
    <t>0381 - BR - NR PPChemicals Ltda PCOP</t>
  </si>
  <si>
    <t>German</t>
    <phoneticPr fontId="1" type="noConversion"/>
  </si>
  <si>
    <t>PD12 - Escrow and title services</t>
  </si>
  <si>
    <t>A104 - 90 days end of month of invoice + 14 days</t>
  </si>
  <si>
    <t>ARS</t>
  </si>
  <si>
    <t>EXW - Ex Works</t>
  </si>
  <si>
    <t>L - Cheque - Canada/USA</t>
  </si>
  <si>
    <t>Block Vendor</t>
  </si>
  <si>
    <t>Croatia</t>
  </si>
  <si>
    <t>Hong Kong</t>
  </si>
  <si>
    <t>Argentina</t>
  </si>
  <si>
    <t>Cayman Islands</t>
  </si>
  <si>
    <t>DAP1 - BASC RM&amp;P ASIA PAC</t>
  </si>
  <si>
    <t>IN - 1025</t>
  </si>
  <si>
    <t>0382 - BR - NR PPChemicals Ltda SCSA</t>
  </si>
  <si>
    <t>Italian</t>
    <phoneticPr fontId="1" type="noConversion"/>
  </si>
  <si>
    <t>PD13 - Real estate brokers or agents</t>
  </si>
  <si>
    <t>A184 - 180 days end of month of invoice + 4 days</t>
  </si>
  <si>
    <t>CAD</t>
  </si>
  <si>
    <t>FAS - Free Alongside Ship</t>
  </si>
  <si>
    <t>F - Draft/Manual payments (IHC or Cheque) - USA Company Code 0196</t>
  </si>
  <si>
    <t>Unblock Vendor</t>
  </si>
  <si>
    <t>Cyprus</t>
  </si>
  <si>
    <t>Indonesia</t>
  </si>
  <si>
    <t>Bolivia</t>
  </si>
  <si>
    <t>Dominica</t>
  </si>
  <si>
    <t>DBR1 - BASC RM&amp;P Brazil</t>
  </si>
  <si>
    <t>IT - 9008</t>
  </si>
  <si>
    <t>0553 - ES - Nouryon Chemicals SA</t>
  </si>
  <si>
    <t>Japanese</t>
    <phoneticPr fontId="1" type="noConversion"/>
  </si>
  <si>
    <t>PD14 - University</t>
  </si>
  <si>
    <t>A194 - 180 days end of month of invoice + 14 days</t>
  </si>
  <si>
    <t>CNY</t>
  </si>
  <si>
    <t>FCA - Free Carrier</t>
  </si>
  <si>
    <t>M - Manual Payment - Arabic Emirates/France/Taiwan</t>
  </si>
  <si>
    <t>Add YY Partner</t>
  </si>
  <si>
    <t>Czech Republic</t>
  </si>
  <si>
    <t>Japan</t>
  </si>
  <si>
    <t>Brazil</t>
  </si>
  <si>
    <t>Guadeloupe</t>
  </si>
  <si>
    <t>GSU1 - BASC Subcontracting</t>
  </si>
  <si>
    <t>JP - 0169/7231</t>
  </si>
  <si>
    <t>0636 - BE - Nouryon Chemicals SA</t>
  </si>
  <si>
    <t>Norwegian</t>
  </si>
  <si>
    <t>PD15 - Warehouse store</t>
  </si>
  <si>
    <t>C007 - 7 days date of invoice</t>
  </si>
  <si>
    <t>ADP</t>
  </si>
  <si>
    <t>B - Domestic payment (BGC-Efde) - Russia</t>
  </si>
  <si>
    <t>Denmark</t>
  </si>
  <si>
    <t>Laos</t>
  </si>
  <si>
    <t>Chile</t>
  </si>
  <si>
    <t>Haiti</t>
  </si>
  <si>
    <t>IAU1 - NRSC NPR Australia</t>
  </si>
  <si>
    <t>MX - 0125</t>
  </si>
  <si>
    <t>0888 - NL - Nouryon Specialty Chemicals BV</t>
  </si>
  <si>
    <t>Portuguese</t>
  </si>
  <si>
    <t>PDTA - Real Estate - To Be Approved</t>
  </si>
  <si>
    <t>C014 - 14 days date of invoice</t>
  </si>
  <si>
    <t>AED</t>
  </si>
  <si>
    <t>FOB - Free on board</t>
  </si>
  <si>
    <t>O - Wire Payment (Bonifico) - Italy</t>
  </si>
  <si>
    <t>Egypt</t>
  </si>
  <si>
    <t>Malaysia</t>
  </si>
  <si>
    <t>Colombia</t>
  </si>
  <si>
    <t>Jamaica</t>
  </si>
  <si>
    <t>IBR1 - BASC NPR Brazil</t>
  </si>
  <si>
    <t>NL - 0888/1435/ 8034</t>
  </si>
  <si>
    <t>1025 - IN - NR Chemicals IN Pvt Ltd</t>
  </si>
  <si>
    <t>Russian</t>
  </si>
  <si>
    <t>PE10 - Electricity</t>
  </si>
  <si>
    <t>C030 - 30 days date of invoice</t>
  </si>
  <si>
    <t>AFA</t>
  </si>
  <si>
    <t>U - Wire Payment (Ueberweisung) - Switzerland</t>
  </si>
  <si>
    <t>Estonia</t>
  </si>
  <si>
    <t>Myanmar</t>
  </si>
  <si>
    <t>Ecuador</t>
  </si>
  <si>
    <t>Martinique</t>
  </si>
  <si>
    <t>ICL1 - BASC NPR Chile</t>
  </si>
  <si>
    <t>NO - 7156</t>
  </si>
  <si>
    <t>1077 - DE - NR Func. Chem. GmbH</t>
  </si>
  <si>
    <t>Spanish</t>
  </si>
  <si>
    <t>PE20 - Energy - Other</t>
  </si>
  <si>
    <t>C060 - 60 days date of invoice</t>
  </si>
  <si>
    <t>AFN</t>
  </si>
  <si>
    <t>U - Urgent Payment - Mexico</t>
  </si>
  <si>
    <t>Ethiopia</t>
  </si>
  <si>
    <t>New Zealand</t>
  </si>
  <si>
    <t>Guyana</t>
  </si>
  <si>
    <t>Puerto Rico</t>
  </si>
  <si>
    <t>ICO1 - BASC NRP Colombia</t>
  </si>
  <si>
    <t>SE - 7015/7020/7224/7830</t>
  </si>
  <si>
    <t>1093 - SG - NOURYON ASIA PTE.LTD.</t>
  </si>
  <si>
    <t>Swedish</t>
  </si>
  <si>
    <t>PE30 - Gas</t>
  </si>
  <si>
    <t>C090 - 90 days date of invoice</t>
  </si>
  <si>
    <t>ALL</t>
  </si>
  <si>
    <t>I - Urgent Payments - Arabic Emirates/Brazil</t>
  </si>
  <si>
    <t>Faroe Islands</t>
  </si>
  <si>
    <t>Philippines</t>
  </si>
  <si>
    <t>Paraguay</t>
  </si>
  <si>
    <t>Saint Lucia</t>
  </si>
  <si>
    <t>IES1 - BASC NPR Spain</t>
  </si>
  <si>
    <t>SG - 7739</t>
  </si>
  <si>
    <t>1113 - SE - Nouryon International AB</t>
  </si>
  <si>
    <t>PE40 - Steam</t>
  </si>
  <si>
    <t>D030 - Against draft 30 days after date of shipment (only for PK ICSTO)</t>
    <phoneticPr fontId="1" type="noConversion"/>
  </si>
  <si>
    <t>AMD</t>
  </si>
  <si>
    <t>Y - Wire/Urgent - Canada/USA/Taiwan</t>
  </si>
  <si>
    <t>Finland</t>
  </si>
  <si>
    <t>Samoa</t>
  </si>
  <si>
    <t>Peru</t>
  </si>
  <si>
    <t>Saint Vincent and the Grenadines</t>
  </si>
  <si>
    <t>IPK1 - BASC NPR Pakistan</t>
  </si>
  <si>
    <t>US - 0196/1424/1427/7481</t>
  </si>
  <si>
    <t>1128 - RU - OOO NOURYON</t>
  </si>
  <si>
    <t>PH22 - Cylinder / Bulk gas</t>
  </si>
  <si>
    <t>C015 - within 15 days after date of invoice</t>
  </si>
  <si>
    <t>ANG</t>
  </si>
  <si>
    <t>France</t>
  </si>
  <si>
    <t>Singapore</t>
  </si>
  <si>
    <t>Suriname</t>
  </si>
  <si>
    <t>Trinidad and Tobago</t>
  </si>
  <si>
    <t>IRU1 - BASC NPR Russia</t>
  </si>
  <si>
    <t>1131 - CN - Tianjin NR Peroxides CoLt</t>
  </si>
  <si>
    <t>PL10 - Air</t>
  </si>
  <si>
    <t>C020 - within 20 days after date of invoice</t>
  </si>
  <si>
    <t>AOA</t>
  </si>
  <si>
    <t>Georgia</t>
  </si>
  <si>
    <t>South Korea</t>
  </si>
  <si>
    <t>Uruguay</t>
  </si>
  <si>
    <t>U.S. Virgin Islands</t>
  </si>
  <si>
    <t>ITH1 - NRSC NPR Thailand</t>
  </si>
  <si>
    <t>1168 - CO - Nouryon PPC S.A.S(CO)</t>
  </si>
  <si>
    <t>PL18 - Logistics - TBA</t>
  </si>
  <si>
    <t>C025 - within 25 days after date of invoice</t>
  </si>
  <si>
    <t>AON</t>
  </si>
  <si>
    <t>Germany</t>
  </si>
  <si>
    <t>Sri Lanka</t>
  </si>
  <si>
    <t>Venezuela</t>
  </si>
  <si>
    <t>United States</t>
  </si>
  <si>
    <t>ITW1 - BASC NPR Taiwan</t>
  </si>
  <si>
    <t>1256 - TW - Nouryon Pulp and Performance Chemicals (Taiwan) Co., Ltd</t>
  </si>
  <si>
    <t>PL20 - Parcel</t>
  </si>
  <si>
    <t>C045 - within 45 days after date of invoice</t>
  </si>
  <si>
    <t>AOR</t>
  </si>
  <si>
    <t>Gibraltar</t>
  </si>
  <si>
    <t>Taiwan</t>
  </si>
  <si>
    <t>Dominican Republic</t>
  </si>
  <si>
    <t>IVE1 - BASC NPR Venezuela</t>
  </si>
  <si>
    <t>1264 - FI - Nouryon Finland Oy</t>
  </si>
  <si>
    <t>PL34 - Sea containers /Iso Tank</t>
  </si>
  <si>
    <t>C075 - within 75 days after date of invoice</t>
  </si>
  <si>
    <t>ATS</t>
  </si>
  <si>
    <t>Greece</t>
  </si>
  <si>
    <t>Thailand</t>
  </si>
  <si>
    <t>SCAM - SCM AMERICAS</t>
  </si>
  <si>
    <t>1400 - CN - NR New Material (Suzhou)</t>
  </si>
  <si>
    <t>PL35 - Rail Cars</t>
  </si>
  <si>
    <t>C120 - Within 120 days after date of invoice</t>
  </si>
  <si>
    <t>AUD</t>
  </si>
  <si>
    <t>Guernsey</t>
  </si>
  <si>
    <t>Vietnam</t>
  </si>
  <si>
    <t>SCAP - SCM ASIA PAC</t>
  </si>
  <si>
    <t>1422 - DE - Nouryon Faser PV GmbH</t>
  </si>
  <si>
    <t>PL36 - Chassis</t>
  </si>
  <si>
    <t>C210 - within 210 days after date of invoice</t>
  </si>
  <si>
    <t>AWG</t>
  </si>
  <si>
    <t>Hungary</t>
  </si>
  <si>
    <t>SCBR - SCM Brazil</t>
  </si>
  <si>
    <t>1424 - US - Nouryon Func. Chem.LLC</t>
  </si>
  <si>
    <t>PL37 - Maintenance&amp;Repair</t>
  </si>
  <si>
    <t>AZM</t>
  </si>
  <si>
    <t>Iceland</t>
  </si>
  <si>
    <t>SCEU - SCM EMEIA</t>
  </si>
  <si>
    <t>1427 - US - NR Surface Chemistry LLC</t>
  </si>
  <si>
    <t>PL51 - Construction Equipment Rental or Leasing Services</t>
  </si>
  <si>
    <t>BAM</t>
  </si>
  <si>
    <t>TRAM - BASC Tran.Man. Amer.(ZCAR)</t>
  </si>
  <si>
    <t>1435 - NL - Nouryon Func. Chem. bv</t>
  </si>
  <si>
    <t>PL60 - Rail</t>
  </si>
  <si>
    <t>BBD</t>
  </si>
  <si>
    <t>Ireland</t>
  </si>
  <si>
    <t>TRAP - BASC Tran.Man. AP (ZCAR)</t>
  </si>
  <si>
    <t>1535 - CN - Nouryon Taixing Co.Ltd</t>
  </si>
  <si>
    <t>PL70 - Road Packed</t>
  </si>
  <si>
    <t>BDT</t>
  </si>
  <si>
    <t>Israel</t>
  </si>
  <si>
    <t>TRBR - BASC Tran.Man. Braz.(ZCAR)</t>
  </si>
  <si>
    <t>1610 - CN - NR Chem (Tianjin) Co. Ltd</t>
  </si>
  <si>
    <t>PL80 - Sea Containers</t>
  </si>
  <si>
    <t>BEF</t>
  </si>
  <si>
    <t>Italy</t>
  </si>
  <si>
    <t>1676 - BR - Nouryon PPC Bahia S/A</t>
  </si>
  <si>
    <t>PL81 - Freight Forwarding</t>
  </si>
  <si>
    <t>BGN</t>
  </si>
  <si>
    <t>Jordan</t>
  </si>
  <si>
    <t>1741 - CN - NR Chemicals (Guangzhou)</t>
  </si>
  <si>
    <t>PL82 - Barge</t>
  </si>
  <si>
    <t>BHD</t>
  </si>
  <si>
    <t>Kenya</t>
  </si>
  <si>
    <t>1797 - CN - NR Chem.(Ningbo)Co Ltd</t>
  </si>
  <si>
    <t>PL83 - Customs Broker</t>
  </si>
  <si>
    <t>BIF</t>
  </si>
  <si>
    <t>Kuwait</t>
  </si>
  <si>
    <t>1896 - CN - NR Chemicals (BoXing)</t>
  </si>
  <si>
    <t>PL91 - Road Bulk Liquid</t>
  </si>
  <si>
    <t>BMD</t>
  </si>
  <si>
    <t>Liechtenstein</t>
  </si>
  <si>
    <t>1956 - AU - Nouryon Chemicals Australia Pty Ltd</t>
  </si>
  <si>
    <t>PL92 - Packed Warehousing</t>
  </si>
  <si>
    <t>BND</t>
  </si>
  <si>
    <t>Lithuania</t>
  </si>
  <si>
    <t>1960 - FR - Nouryon Chemicals France SAS</t>
  </si>
  <si>
    <t>PL93 - Bulk Warehousing</t>
  </si>
  <si>
    <t>BOB</t>
  </si>
  <si>
    <t>Luxembourg</t>
  </si>
  <si>
    <t>1964 - PK - Nouryon Chemicals (SMC-Private) Ltd.</t>
  </si>
  <si>
    <t>PL94 - Road Bulk Dry</t>
  </si>
  <si>
    <t>BSD</t>
  </si>
  <si>
    <t>Macedonia</t>
  </si>
  <si>
    <t>2075 - TW - Nouryon Asia Pte. Ltd</t>
  </si>
  <si>
    <t>PLS2 - Deep Sea / Iso Tank</t>
  </si>
  <si>
    <t>BTN</t>
  </si>
  <si>
    <t>Malta</t>
  </si>
  <si>
    <t>3132 - FR - Pontimmo Sarl</t>
  </si>
  <si>
    <t xml:space="preserve">PLS4 - Management Systems </t>
  </si>
  <si>
    <t>BWP</t>
  </si>
  <si>
    <t>Mauritius</t>
  </si>
  <si>
    <t>4083 - AR - NR Chemicals AR SAU</t>
  </si>
  <si>
    <t>PLS5 - Benchmark&amp;Consulting</t>
  </si>
  <si>
    <t>BYB</t>
  </si>
  <si>
    <t>Monaco</t>
  </si>
  <si>
    <t>4114 - CL - NR Func. Chem. S.A.</t>
  </si>
  <si>
    <t>PM10 - Advertising Agency</t>
  </si>
  <si>
    <t>BYR</t>
  </si>
  <si>
    <t>Montenegro</t>
  </si>
  <si>
    <t>7015 - SE - Nouryon PPC AB</t>
  </si>
  <si>
    <t>PM21 - Cakes</t>
  </si>
  <si>
    <t>BZD</t>
  </si>
  <si>
    <t>Morocco</t>
  </si>
  <si>
    <t>7020 - SE - NR Surface Chemistry AB</t>
  </si>
  <si>
    <t>PM22 - Flower</t>
  </si>
  <si>
    <t>CDF</t>
  </si>
  <si>
    <t>Netherlands</t>
  </si>
  <si>
    <t>7040 - SE - Bygglim Sverige AB</t>
  </si>
  <si>
    <t xml:space="preserve">PM23 - Gifts </t>
  </si>
  <si>
    <t>CFP</t>
  </si>
  <si>
    <t>Nigeria</t>
  </si>
  <si>
    <t>7156 - NO - Nouryon P&amp;PC Norway AS</t>
  </si>
  <si>
    <t>PM24 - Giftvouchers</t>
  </si>
  <si>
    <t>CHF</t>
  </si>
  <si>
    <t>Norway</t>
  </si>
  <si>
    <t>7158 - TH - NR Chemicals Thailand Ltd</t>
  </si>
  <si>
    <t>PM25 - Promotional Merchandise</t>
  </si>
  <si>
    <t>CLP</t>
  </si>
  <si>
    <t>Oman</t>
  </si>
  <si>
    <t>7162 - GB - Nouryon Pulp and Performance Chemicals Limited</t>
  </si>
  <si>
    <t>PM31 - Car of Truck Insurance</t>
  </si>
  <si>
    <t>COP</t>
  </si>
  <si>
    <t>Pakistan</t>
  </si>
  <si>
    <t>7224 - SE - Nouryon Funct Chem AB</t>
  </si>
  <si>
    <t>PM32 - Fleet Management</t>
  </si>
  <si>
    <t>CRC</t>
  </si>
  <si>
    <t>Poland</t>
  </si>
  <si>
    <t>7231 - JP - Nouryon Japan K.K.</t>
  </si>
  <si>
    <t>PM33 - Fuel</t>
  </si>
  <si>
    <t>CSD</t>
  </si>
  <si>
    <t>Portugal</t>
  </si>
  <si>
    <t>7381 - FR - Nouryon P&amp;PC SAS</t>
  </si>
  <si>
    <t>PM34 - Maintenance &amp; Repair</t>
  </si>
  <si>
    <t>CUP</t>
  </si>
  <si>
    <t>Qatar</t>
  </si>
  <si>
    <t>7393 - SE - Anholmen Fast.AB</t>
  </si>
  <si>
    <t>PM35 - Vehicle Leasing</t>
  </si>
  <si>
    <t>CVE</t>
  </si>
  <si>
    <t>Russia</t>
  </si>
  <si>
    <t>7395 - BR - Nouryon PPC Química Ltda</t>
  </si>
  <si>
    <t>PM36 - Vehicles</t>
  </si>
  <si>
    <t>CYP</t>
  </si>
  <si>
    <t>Romania</t>
  </si>
  <si>
    <t>7481 - US - Nouryon PPC Chemicals LLC</t>
  </si>
  <si>
    <t>PM40 - Color collateral</t>
  </si>
  <si>
    <t>CZK</t>
  </si>
  <si>
    <t>Saudi Arabia</t>
  </si>
  <si>
    <t>7640 - CA - Nouryon PPC Canada Inc</t>
  </si>
  <si>
    <t>PM50 - Media</t>
  </si>
  <si>
    <t>DEM</t>
  </si>
  <si>
    <t>Serbia</t>
  </si>
  <si>
    <t>7711 - SE - KemaNord Kraft AB</t>
  </si>
  <si>
    <t>PM71 - PR &amp; Sponsorship</t>
  </si>
  <si>
    <t>DEM3</t>
  </si>
  <si>
    <t>Slovakia</t>
  </si>
  <si>
    <t>7739 - SG - NR Surface Chemistry Pte</t>
  </si>
  <si>
    <t>PM72 - Exhibitions and Seminars</t>
  </si>
  <si>
    <t>DJF</t>
  </si>
  <si>
    <t>Slovenia</t>
  </si>
  <si>
    <t>7830 - SE - Nouryon AB</t>
  </si>
  <si>
    <t>PM73 - Commercial costs - Subscription / Books</t>
  </si>
  <si>
    <t>DKK</t>
  </si>
  <si>
    <t>Somalia</t>
  </si>
  <si>
    <t>8000 - NL - Nouryon Coöperatief U.A.</t>
  </si>
  <si>
    <t>PM74 - Commercial costs - other</t>
  </si>
  <si>
    <t>DOP</t>
  </si>
  <si>
    <t>South Africa</t>
  </si>
  <si>
    <t>8002 - NL - Nouryon Finance B.V.</t>
  </si>
  <si>
    <t>PM75 - Direct mail</t>
  </si>
  <si>
    <t>DZD</t>
  </si>
  <si>
    <t>Spain</t>
  </si>
  <si>
    <t>8025 - CN - Zhejiang Friend Chemical</t>
  </si>
  <si>
    <t>PM76 - Digital Marketing</t>
  </si>
  <si>
    <t>ECS</t>
  </si>
  <si>
    <t>Swaziland</t>
  </si>
  <si>
    <t>8027 - FI - Nouryon Chemicals Finland Oy</t>
  </si>
  <si>
    <t>PM77 - Market research</t>
  </si>
  <si>
    <t>EEK</t>
  </si>
  <si>
    <t>Sweden</t>
  </si>
  <si>
    <t>8034 - NL - Nouryon Performance Formulations B.V.</t>
  </si>
  <si>
    <t>PM78 - Mixing Machines</t>
  </si>
  <si>
    <t>EGP</t>
  </si>
  <si>
    <t>Switzerland</t>
  </si>
  <si>
    <t>8240 - AE - Nouryon Middle East FZE</t>
  </si>
  <si>
    <t>PM79 - Marketing Fulfillment</t>
  </si>
  <si>
    <t>ERN</t>
  </si>
  <si>
    <t>Tunisia</t>
  </si>
  <si>
    <t>9008 - IT - Nouryon Chemicals SpA</t>
  </si>
  <si>
    <t>PM80 - Point of Sales</t>
  </si>
  <si>
    <t>ESP</t>
  </si>
  <si>
    <t>Turkey</t>
  </si>
  <si>
    <t>PM81 - Sales promotion</t>
  </si>
  <si>
    <t>ETB</t>
  </si>
  <si>
    <t>United Arab Emirates</t>
  </si>
  <si>
    <t>PM82 - Commercial printing</t>
  </si>
  <si>
    <t>FIM</t>
  </si>
  <si>
    <t>United Kingdom</t>
  </si>
  <si>
    <t>PM83 - Design</t>
  </si>
  <si>
    <t>FJD</t>
  </si>
  <si>
    <t>Western Sahara</t>
  </si>
  <si>
    <t>PM84 - Marketing support services</t>
  </si>
  <si>
    <t>FKP</t>
  </si>
  <si>
    <t>Yemen</t>
  </si>
  <si>
    <t>PM85 - Spectrophotometers</t>
  </si>
  <si>
    <t>FRF</t>
  </si>
  <si>
    <t>Zimbabwe</t>
  </si>
  <si>
    <t>PM90 - Products For Resale</t>
  </si>
  <si>
    <t>GEL</t>
  </si>
  <si>
    <t>PM91 - Display</t>
  </si>
  <si>
    <t>GHC</t>
  </si>
  <si>
    <t>PM92 - Full store implementation</t>
  </si>
  <si>
    <t>GIP</t>
  </si>
  <si>
    <t>PM93 - POS Furniture</t>
  </si>
  <si>
    <t>GMD</t>
  </si>
  <si>
    <t>PM94 - Racking</t>
  </si>
  <si>
    <t>GNF</t>
  </si>
  <si>
    <t>PM95 - Signage (internal/external)</t>
  </si>
  <si>
    <t>GRD</t>
  </si>
  <si>
    <t>PMA1 - Air transport</t>
  </si>
  <si>
    <t>GTQ</t>
  </si>
  <si>
    <t>PMA2 - Carrental</t>
  </si>
  <si>
    <t>GWP</t>
  </si>
  <si>
    <t>PMA3 - Passport &amp; Visa</t>
  </si>
  <si>
    <t>GYD</t>
  </si>
  <si>
    <t>PMA4 - Payment solutions</t>
  </si>
  <si>
    <t>HKD</t>
  </si>
  <si>
    <t>PMA5 - Rail transport</t>
  </si>
  <si>
    <t>HNL</t>
  </si>
  <si>
    <t>PMA6 - Taxi services</t>
  </si>
  <si>
    <t>HRK</t>
  </si>
  <si>
    <t>PMA7 - Transportation not air/rail or rental car</t>
  </si>
  <si>
    <t>HTG</t>
  </si>
  <si>
    <t>PMA8 - Travel agents</t>
  </si>
  <si>
    <t>HUF</t>
  </si>
  <si>
    <t>PMS1 - Business Gifts &amp; Promotional Items</t>
  </si>
  <si>
    <t>IDR</t>
  </si>
  <si>
    <t>PMS2 - Advertising</t>
  </si>
  <si>
    <t>IEP</t>
  </si>
  <si>
    <t>PMS4 - HR Services</t>
  </si>
  <si>
    <t>ILS</t>
  </si>
  <si>
    <t>PMS5 - Travel &amp; expenses</t>
  </si>
  <si>
    <t>IQD</t>
  </si>
  <si>
    <t>PMS6 - Car Lease</t>
  </si>
  <si>
    <t>IRR</t>
  </si>
  <si>
    <t>PMTA - Marketing - To Be Approved</t>
  </si>
  <si>
    <t>ISK</t>
  </si>
  <si>
    <t>PMTB - Workforce Services - To Be Approved</t>
  </si>
  <si>
    <t>ITL</t>
  </si>
  <si>
    <t>PPS6 - Facility Management</t>
  </si>
  <si>
    <t>JMD</t>
  </si>
  <si>
    <t>PPS7 - Gasses</t>
  </si>
  <si>
    <t>JOD</t>
  </si>
  <si>
    <t>PR98 - Packaging</t>
  </si>
  <si>
    <t>JPY</t>
  </si>
  <si>
    <t>PR99 - PR Vendor</t>
  </si>
  <si>
    <t>KES</t>
  </si>
  <si>
    <t>PS10 - Equipment</t>
  </si>
  <si>
    <t>KGS</t>
  </si>
  <si>
    <t>PS11 - Electrical Equipment</t>
  </si>
  <si>
    <t>KHR</t>
  </si>
  <si>
    <t>PS12 - Filling &amp; Packaging Equipment</t>
  </si>
  <si>
    <t>KMF</t>
  </si>
  <si>
    <t>PS13 - Milling &amp; Mixing Equipment</t>
  </si>
  <si>
    <t>KPW</t>
  </si>
  <si>
    <t>PS14 - Rotating Equipment</t>
  </si>
  <si>
    <t>KRW</t>
  </si>
  <si>
    <t>PS15 - Static Equipment</t>
  </si>
  <si>
    <t>KWD</t>
  </si>
  <si>
    <t>PS16 - Building Maintenance</t>
  </si>
  <si>
    <t>KYD</t>
  </si>
  <si>
    <t>PS17 - Cleaning</t>
  </si>
  <si>
    <t>KZT</t>
  </si>
  <si>
    <t>PS18 - Furniture</t>
  </si>
  <si>
    <t>LAK</t>
  </si>
  <si>
    <t>PS19 - Security</t>
  </si>
  <si>
    <t>LBP</t>
  </si>
  <si>
    <t>PS21 - Facility costs</t>
  </si>
  <si>
    <t>LKR</t>
  </si>
  <si>
    <t>PS22 - Catering</t>
  </si>
  <si>
    <t>LRD</t>
  </si>
  <si>
    <t>PS23 - Fire protection</t>
  </si>
  <si>
    <t>LSL</t>
  </si>
  <si>
    <t>PS24 - Healthcare</t>
  </si>
  <si>
    <t>LTL</t>
  </si>
  <si>
    <t>PS25 - HVAC Services</t>
  </si>
  <si>
    <t>LUF</t>
  </si>
  <si>
    <t>PS26 - Restaurants</t>
  </si>
  <si>
    <t>LVL</t>
  </si>
  <si>
    <t>PS27 - Entertainment / Events</t>
  </si>
  <si>
    <t>LYD</t>
  </si>
  <si>
    <t>PS28 - Hotels</t>
  </si>
  <si>
    <t>MAD</t>
  </si>
  <si>
    <t>PS29 - Meeting facilities</t>
  </si>
  <si>
    <t>MDL</t>
  </si>
  <si>
    <t>PS30 - Cilinder / Bulk gasses</t>
  </si>
  <si>
    <t>MGA</t>
  </si>
  <si>
    <t>PS31 - Vending</t>
  </si>
  <si>
    <t>MGF</t>
  </si>
  <si>
    <t>PS32 - Working &amp; Protective Clothing</t>
  </si>
  <si>
    <t>MKD</t>
  </si>
  <si>
    <t>PS40 - Laboratory Supplies &amp; Services</t>
  </si>
  <si>
    <t>MMK</t>
  </si>
  <si>
    <t>PS41 - Calibration Services</t>
  </si>
  <si>
    <t>MNT</t>
  </si>
  <si>
    <t>PS42 - Lab consumables</t>
  </si>
  <si>
    <t>MOP</t>
  </si>
  <si>
    <t>PS43 - Lab equipment</t>
  </si>
  <si>
    <t>MRO</t>
  </si>
  <si>
    <t>PS44 - Lab Furniture</t>
  </si>
  <si>
    <t>MTL</t>
  </si>
  <si>
    <t>PS45 - Lab services</t>
  </si>
  <si>
    <t>MUR</t>
  </si>
  <si>
    <t>PS50 - MRO (components)</t>
  </si>
  <si>
    <t>MVR</t>
  </si>
  <si>
    <t>PS51 - Electro supply</t>
  </si>
  <si>
    <t>MWK</t>
  </si>
  <si>
    <t>PS52 - Fasteners</t>
  </si>
  <si>
    <t>MYR</t>
  </si>
  <si>
    <t>PS53 - Filters</t>
  </si>
  <si>
    <t>MZM</t>
  </si>
  <si>
    <t>PS54 - General Industrial Products</t>
  </si>
  <si>
    <t>NAD</t>
  </si>
  <si>
    <t>PS55 - Industrial Hoses</t>
  </si>
  <si>
    <t>NGN</t>
  </si>
  <si>
    <t>PS56 - Metals</t>
  </si>
  <si>
    <t>NIO</t>
  </si>
  <si>
    <t>PS57 - Pipe, Fittings</t>
  </si>
  <si>
    <t>NLG</t>
  </si>
  <si>
    <t>PS58 - Plumbing Materials</t>
  </si>
  <si>
    <t>NOK</t>
  </si>
  <si>
    <t>PS59 - Power &amp; Hand Tools</t>
  </si>
  <si>
    <t>NPR</t>
  </si>
  <si>
    <t>PS61 - Seals</t>
  </si>
  <si>
    <t>NZD</t>
  </si>
  <si>
    <t>PS62 - Specific spare parts</t>
  </si>
  <si>
    <t>OMR</t>
  </si>
  <si>
    <t>PS63 - Valves (incl. control valves)</t>
  </si>
  <si>
    <t>PAB</t>
  </si>
  <si>
    <t>PS64 - Instrumentation</t>
  </si>
  <si>
    <t>PEN</t>
  </si>
  <si>
    <t>PS65 - Process Automation Hardware</t>
  </si>
  <si>
    <t>PGK</t>
  </si>
  <si>
    <t>PS66 - Process Automation Services</t>
  </si>
  <si>
    <t>PHP</t>
  </si>
  <si>
    <t>PS67 - PPE</t>
  </si>
  <si>
    <t>PKR</t>
  </si>
  <si>
    <t>PS69 - Power Transmissions &amp; Bearings</t>
  </si>
  <si>
    <t>PLN</t>
  </si>
  <si>
    <t>PS70 - QHSE services</t>
  </si>
  <si>
    <t>PTE</t>
  </si>
  <si>
    <t>PS71 - Environmental Services</t>
  </si>
  <si>
    <t>PYG</t>
  </si>
  <si>
    <t>PS72 - Incident Investigation</t>
  </si>
  <si>
    <t>QAR</t>
  </si>
  <si>
    <t>PS73 - ISO Certification</t>
  </si>
  <si>
    <t>ROL</t>
  </si>
  <si>
    <t>PS74 - Reach Services</t>
  </si>
  <si>
    <t>RON</t>
  </si>
  <si>
    <t>PS81 - Waste Services</t>
  </si>
  <si>
    <t>RUB</t>
  </si>
  <si>
    <t>PS82 - Industrial Cleaning services</t>
  </si>
  <si>
    <t>RWF</t>
  </si>
  <si>
    <t>PS83 - Scaffolding &amp; Insulation Services</t>
  </si>
  <si>
    <t>SAR</t>
  </si>
  <si>
    <t>PS84 - Surface Protection Services (Painting)</t>
  </si>
  <si>
    <t>SBD</t>
  </si>
  <si>
    <t>PS85 - Rental Services</t>
  </si>
  <si>
    <t>SCR</t>
  </si>
  <si>
    <t>PS90 - Technical Services</t>
  </si>
  <si>
    <t>SDD</t>
  </si>
  <si>
    <t>PS91 - Maintenance &amp; Construction (Mechanical &amp; Electrical)</t>
  </si>
  <si>
    <t>SDP</t>
  </si>
  <si>
    <t>PS92 - Engineering Services</t>
  </si>
  <si>
    <t>SGD</t>
  </si>
  <si>
    <t>PS93 - Demolition &amp; Recycling</t>
  </si>
  <si>
    <t>SHP</t>
  </si>
  <si>
    <t>PS94 - Electrical Services</t>
  </si>
  <si>
    <t>SIT</t>
  </si>
  <si>
    <t>PS95 - Civil Services</t>
  </si>
  <si>
    <t>SKK</t>
  </si>
  <si>
    <t>PS96 - Well services</t>
  </si>
  <si>
    <t>SLL</t>
  </si>
  <si>
    <t>PS97 - Technical Warehouse services</t>
  </si>
  <si>
    <t>SOS</t>
  </si>
  <si>
    <t>PS99 - Analyses and inspections (PED)</t>
  </si>
  <si>
    <t>SRD</t>
  </si>
  <si>
    <t>PSA0 - Transport &amp; Hoisting Equipment</t>
  </si>
  <si>
    <t>SRG</t>
  </si>
  <si>
    <t>PSA1 - Conveyors</t>
  </si>
  <si>
    <t>STD</t>
  </si>
  <si>
    <t>PSA2 - Cranes</t>
  </si>
  <si>
    <t>SUR</t>
  </si>
  <si>
    <t>PSA3 - Forklift trucks</t>
  </si>
  <si>
    <t>SVC</t>
  </si>
  <si>
    <t>PSA4 - Industrial trucks</t>
  </si>
  <si>
    <t>SYP</t>
  </si>
  <si>
    <t>PSO1 - SOC&amp;S - Other</t>
  </si>
  <si>
    <t>SZL</t>
  </si>
  <si>
    <t>PSTA - SOCS - To Be Approved</t>
  </si>
  <si>
    <t>THB</t>
  </si>
  <si>
    <t xml:space="preserve">PT11 - ICT - Telephony / Internet
</t>
  </si>
  <si>
    <t>TJR</t>
  </si>
  <si>
    <t>PT12 - Commercial costs - Communication</t>
  </si>
  <si>
    <t>TJS</t>
  </si>
  <si>
    <t>PT13 - Audio- &amp; Netconferencing Services</t>
  </si>
  <si>
    <t>TMM</t>
  </si>
  <si>
    <t>PT14 - Computer, Network Or Internet Security Services</t>
  </si>
  <si>
    <t>TND</t>
  </si>
  <si>
    <t>PT15 - Local &amp; Long Distance Telephone Communications</t>
  </si>
  <si>
    <t>TOP</t>
  </si>
  <si>
    <t>PT16 - Mobile Communication Services</t>
  </si>
  <si>
    <t>TPE</t>
  </si>
  <si>
    <t>PT17 - Videoconferencing Services</t>
  </si>
  <si>
    <t>TRL</t>
  </si>
  <si>
    <t>PT18 - WAN Maintenance Or Support Services</t>
  </si>
  <si>
    <t>TRY</t>
  </si>
  <si>
    <t>PT20 - Consulting</t>
  </si>
  <si>
    <t>TTD</t>
  </si>
  <si>
    <t>PT21 - Audit &amp; Assurance Services</t>
  </si>
  <si>
    <t>TWD</t>
  </si>
  <si>
    <t>PT22 - Financial Advisory Services</t>
  </si>
  <si>
    <t>TZS</t>
  </si>
  <si>
    <t>PT23 - HR Consulting Services</t>
  </si>
  <si>
    <t>UAH</t>
  </si>
  <si>
    <t>PT24 - IT Advisory &amp; System Integration Services</t>
  </si>
  <si>
    <t>UGX</t>
  </si>
  <si>
    <t>PT25 - Operations Consulting Services</t>
  </si>
  <si>
    <t>USDN</t>
  </si>
  <si>
    <t>PT26 - Strategy Consulting Services</t>
  </si>
  <si>
    <t>UYU</t>
  </si>
  <si>
    <t>PT31 - Payroll Services</t>
  </si>
  <si>
    <t>UZS</t>
  </si>
  <si>
    <t>PT32 - Recruitment Services</t>
  </si>
  <si>
    <t>VEB</t>
  </si>
  <si>
    <t>PT33 - Expat Services</t>
  </si>
  <si>
    <t>VEF</t>
  </si>
  <si>
    <t>PT41 - Communication Devices &amp; Accessories</t>
  </si>
  <si>
    <t>VES</t>
  </si>
  <si>
    <t>PT42 - Computer Equipment &amp; Accessories</t>
  </si>
  <si>
    <t>VND</t>
  </si>
  <si>
    <t>PT43 - Data, Voice Or Multimedia Network Equipment</t>
  </si>
  <si>
    <t>VUV</t>
  </si>
  <si>
    <t>PT50 - ICT services</t>
  </si>
  <si>
    <t>WST</t>
  </si>
  <si>
    <t>PT51 - Data Center Services</t>
  </si>
  <si>
    <t>XAF</t>
  </si>
  <si>
    <t>PT52 - Internet Services</t>
  </si>
  <si>
    <t>XCD</t>
  </si>
  <si>
    <t>PT53 - Other Infrastructure Services</t>
  </si>
  <si>
    <t>XDS</t>
  </si>
  <si>
    <t>PT54 - Software Maintenance &amp; Support</t>
  </si>
  <si>
    <t>XEU</t>
  </si>
  <si>
    <t>PT55 - Workplace Services</t>
  </si>
  <si>
    <t>XOF</t>
  </si>
  <si>
    <t>PT60 - ICT software</t>
  </si>
  <si>
    <t>XPF</t>
  </si>
  <si>
    <t>PT61 - Business Applications</t>
  </si>
  <si>
    <t>YER</t>
  </si>
  <si>
    <t>PT62 - Office Automation Software</t>
  </si>
  <si>
    <t>YUM</t>
  </si>
  <si>
    <t>PT70 - Information Services</t>
  </si>
  <si>
    <t>ZAR</t>
  </si>
  <si>
    <t>PT80 - Insurances</t>
  </si>
  <si>
    <t>ZMK</t>
  </si>
  <si>
    <t>PT90 - Legal Services</t>
  </si>
  <si>
    <t>ZRN</t>
  </si>
  <si>
    <t>PTA1 - Office Supplies</t>
  </si>
  <si>
    <t>ZWD</t>
  </si>
  <si>
    <t>PTA2 - Printer, Photocopier &amp; Facsimile, Reproduction Services</t>
  </si>
  <si>
    <t xml:space="preserve">PTB1 - ICT other
</t>
  </si>
  <si>
    <t>PTB2 - Advises Services General</t>
  </si>
  <si>
    <t>PTB3 - Healthcare Services</t>
  </si>
  <si>
    <t>PTB4 - Public Services</t>
  </si>
  <si>
    <t>PTB5 - Advice Services Technical / R&amp;D</t>
  </si>
  <si>
    <t>PTB6 - Learning &amp; Development Services</t>
  </si>
  <si>
    <t>PTC0 - Third Party Labor</t>
  </si>
  <si>
    <t>PTC1 - Temporary Personnel Services</t>
  </si>
  <si>
    <t>PTC2 - Contracted labor</t>
  </si>
  <si>
    <t>PTO1 - Enterprise Services - Other</t>
  </si>
  <si>
    <t>PTS2 - ICT Hardware</t>
  </si>
  <si>
    <t>PTS6 - Legal</t>
  </si>
  <si>
    <t>PTTA - Enterprise Services - To Be Approved</t>
  </si>
  <si>
    <t>PX99 - Cross Charges within the company</t>
  </si>
  <si>
    <t>RDO1 - Real Estate - Other</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</si>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</sst>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i/>
      <sz val="8"/>
      <color theme="1"/>
      <name val="Arial"/>
      <family val="2"/>
    </font>
    <font>
      <sz val="12"/>
      <color theme="1"/>
      <name val="Arial"/>
      <family val="2"/>
    </font>
    <font>
      <i/>
      <sz val="12"/>
      <color theme="1"/>
      <name val="Arial"/>
      <family val="2"/>
    </font>
    <font>
      <sz val="14"/>
      <color theme="1"/>
      <name val="Arial"/>
      <family val="2"/>
    </font>
    <font>
      <b/>
      <sz val="20"/>
      <color rgb="FFFF6600"/>
      <name val="Arial"/>
      <family val="2"/>
    </font>
    <font>
      <sz val="12"/>
      <name val="Arial"/>
      <family val="2"/>
    </font>
    <font>
      <b/>
      <sz val="12"/>
      <color theme="1"/>
      <name val="Arial"/>
      <family val="2"/>
    </font>
    <font>
      <sz val="9"/>
      <color indexed="81"/>
      <name val="Tahoma"/>
      <family val="2"/>
    </font>
    <font>
      <b/>
      <sz val="9"/>
      <color indexed="81"/>
      <name val="Tahoma"/>
      <family val="2"/>
    </font>
    <font>
      <b/>
      <sz val="12"/>
      <name val="Arial"/>
      <family val="2"/>
    </font>
    <font>
      <i/>
      <sz val="10"/>
      <color theme="1"/>
      <name val="Arial"/>
      <family val="2"/>
    </font>
    <font>
      <b/>
      <sz val="13"/>
      <color rgb="FFFF0000"/>
      <name val="Constantia"/>
      <family val="1"/>
    </font>
    <font>
      <sz val="11"/>
      <color theme="1"/>
      <name val="Calibri"/>
      <family val="2"/>
    </font>
    <font>
      <sz val="10.5"/>
      <color theme="1"/>
      <name val="Arial"/>
      <family val="2"/>
    </font>
    <font>
      <b/>
      <sz val="10"/>
      <color theme="0"/>
      <name val="Arial"/>
      <family val="2"/>
    </font>
    <font>
      <b/>
      <sz val="12"/>
      <color theme="0"/>
      <name val="Arial"/>
      <family val="2"/>
    </font>
    <font>
      <b/>
      <sz val="20"/>
      <color rgb="FF1A4780"/>
      <name val="Arial"/>
      <family val="2"/>
    </font>
    <font>
      <i/>
      <sz val="12"/>
      <color theme="0"/>
      <name val="Arial"/>
      <family val="2"/>
    </font>
    <font>
      <sz val="12"/>
      <color theme="0"/>
      <name val="Arial"/>
      <family val="2"/>
    </font>
    <font>
      <sz val="8"/>
      <name val="Arial"/>
      <family val="2"/>
    </font>
    <font>
      <sz val="10"/>
      <color theme="4"/>
      <name val="Arial"/>
      <family val="2"/>
    </font>
  </fonts>
  <fills count="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rgb="FF1A4780"/>
        <bgColor indexed="64"/>
      </patternFill>
    </fill>
  </fills>
  <borders count="9">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theme="2" tint="-0.499984740745262"/>
      </top>
      <bottom style="thin">
        <color indexed="64"/>
      </bottom>
      <diagonal/>
    </border>
  </borders>
  <cellStyleXfs count="2">
    <xf numFmtId="0" fontId="0" fillId="0" borderId="0"/>
    <xf numFmtId="0" fontId="5" fillId="0" borderId="0" applyNumberFormat="0" applyFill="0" applyBorder="0" applyAlignment="0" applyProtection="0">
      <alignment vertical="center"/>
    </xf>
  </cellStyleXfs>
  <cellXfs count="76">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0" fillId="0" borderId="0" xfId="0" applyAlignment="1">
      <alignment vertical="center" wrapText="1"/>
    </xf>
    <xf numFmtId="0" fontId="7" fillId="0" borderId="0" xfId="0" applyFont="1" applyAlignment="1">
      <alignment vertical="center"/>
    </xf>
    <xf numFmtId="0" fontId="8" fillId="0" borderId="0" xfId="0" applyFont="1" applyAlignment="1">
      <alignment vertical="center"/>
    </xf>
    <xf numFmtId="0" fontId="2" fillId="0" borderId="1" xfId="0" applyFont="1" applyBorder="1" applyAlignment="1">
      <alignment horizontal="left" vertical="top"/>
    </xf>
    <xf numFmtId="0" fontId="10" fillId="0" borderId="0" xfId="0"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9" fillId="0" borderId="0" xfId="0" applyFont="1" applyAlignment="1">
      <alignment horizontal="left" vertical="top"/>
    </xf>
    <xf numFmtId="0" fontId="10" fillId="0" borderId="0" xfId="0" applyFont="1" applyAlignment="1">
      <alignment horizontal="left" vertical="center"/>
    </xf>
    <xf numFmtId="49" fontId="10" fillId="0" borderId="4" xfId="0" applyNumberFormat="1" applyFont="1" applyBorder="1" applyAlignment="1" applyProtection="1">
      <alignment horizontal="left" vertical="center"/>
      <protection locked="0"/>
    </xf>
    <xf numFmtId="0" fontId="14" fillId="0" borderId="5" xfId="0"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49" fontId="14" fillId="0" borderId="2" xfId="0" applyNumberFormat="1" applyFont="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4" fillId="0" borderId="2" xfId="0" applyFont="1" applyBorder="1" applyAlignment="1">
      <alignment horizontal="left" vertical="center" wrapText="1"/>
    </xf>
    <xf numFmtId="49" fontId="14" fillId="0" borderId="2" xfId="1" applyNumberFormat="1" applyFont="1" applyFill="1" applyBorder="1" applyAlignment="1" applyProtection="1">
      <alignment horizontal="left" vertical="center" wrapText="1"/>
      <protection locked="0"/>
    </xf>
    <xf numFmtId="49" fontId="14" fillId="0" borderId="4" xfId="0" applyNumberFormat="1" applyFont="1" applyBorder="1" applyAlignment="1" applyProtection="1">
      <alignment horizontal="left" vertical="center" wrapText="1"/>
      <protection locked="0"/>
    </xf>
    <xf numFmtId="0" fontId="14" fillId="0" borderId="5" xfId="0" applyFont="1" applyBorder="1" applyAlignment="1">
      <alignment horizontal="left" vertical="center" wrapText="1"/>
    </xf>
    <xf numFmtId="0" fontId="13"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10"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10" fillId="0" borderId="3"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3" fillId="0" borderId="0" xfId="0" applyFont="1" applyAlignment="1" applyProtection="1">
      <alignment vertical="center"/>
      <protection locked="0"/>
    </xf>
    <xf numFmtId="0" fontId="14" fillId="0" borderId="6"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4" fillId="0" borderId="0" xfId="0" applyFont="1" applyAlignment="1">
      <alignment horizontal="left" vertical="top"/>
    </xf>
    <xf numFmtId="0" fontId="10" fillId="0" borderId="0" xfId="0" applyFont="1" applyAlignment="1">
      <alignment horizontal="left" vertical="top"/>
    </xf>
    <xf numFmtId="0" fontId="14" fillId="0" borderId="0" xfId="0" applyFont="1" applyAlignment="1">
      <alignment vertical="top"/>
    </xf>
    <xf numFmtId="0" fontId="19" fillId="0" borderId="0" xfId="0" applyFont="1" applyAlignment="1">
      <alignment horizontal="left" vertical="center"/>
    </xf>
    <xf numFmtId="0" fontId="10" fillId="0" borderId="0" xfId="0" applyFont="1" applyAlignment="1" applyProtection="1">
      <alignment horizontal="left" vertical="center" wrapText="1"/>
      <protection locked="0"/>
    </xf>
    <xf numFmtId="0" fontId="14" fillId="2" borderId="0" xfId="0" applyFont="1" applyFill="1" applyAlignment="1">
      <alignment horizontal="left" vertical="top"/>
    </xf>
    <xf numFmtId="0" fontId="13" fillId="0" borderId="0" xfId="0" applyFont="1" applyAlignment="1">
      <alignment vertical="center"/>
    </xf>
    <xf numFmtId="0" fontId="18" fillId="0" borderId="0" xfId="0" applyFont="1" applyAlignment="1">
      <alignment horizontal="left" vertical="top"/>
    </xf>
    <xf numFmtId="49" fontId="11" fillId="0" borderId="2" xfId="0" applyNumberFormat="1" applyFont="1" applyBorder="1" applyAlignment="1">
      <alignment horizontal="left" vertical="center"/>
    </xf>
    <xf numFmtId="0" fontId="20" fillId="0" borderId="0" xfId="0" applyFont="1" applyAlignment="1" applyProtection="1">
      <alignment horizontal="left" vertical="top"/>
      <protection locked="0"/>
    </xf>
    <xf numFmtId="49" fontId="10" fillId="0" borderId="2" xfId="0" applyNumberFormat="1" applyFont="1" applyBorder="1" applyAlignment="1" applyProtection="1">
      <alignment horizontal="left" vertical="center"/>
      <protection locked="0"/>
    </xf>
    <xf numFmtId="0" fontId="14" fillId="0" borderId="2" xfId="0" applyFont="1" applyBorder="1" applyAlignment="1" applyProtection="1">
      <alignment horizontal="left" vertical="center"/>
      <protection locked="0"/>
    </xf>
    <xf numFmtId="49" fontId="10" fillId="0" borderId="5" xfId="0" applyNumberFormat="1" applyFont="1" applyBorder="1" applyAlignment="1" applyProtection="1">
      <alignment horizontal="left" vertical="center"/>
      <protection locked="0"/>
    </xf>
    <xf numFmtId="49" fontId="10" fillId="0" borderId="3" xfId="0" applyNumberFormat="1" applyFont="1" applyBorder="1" applyAlignment="1" applyProtection="1">
      <alignment horizontal="left" vertical="center" wrapText="1"/>
      <protection locked="0"/>
    </xf>
    <xf numFmtId="0" fontId="21" fillId="0" borderId="0" xfId="0" applyFont="1" applyProtection="1">
      <protection locked="0"/>
    </xf>
    <xf numFmtId="0" fontId="10" fillId="2" borderId="0" xfId="0" applyFont="1" applyFill="1" applyAlignment="1">
      <alignment horizontal="left" vertical="top"/>
    </xf>
    <xf numFmtId="0" fontId="21" fillId="0" borderId="0" xfId="0" applyFont="1" applyAlignment="1">
      <alignment vertical="center"/>
    </xf>
    <xf numFmtId="0" fontId="2" fillId="0" borderId="1" xfId="0" applyFont="1" applyBorder="1" applyAlignment="1">
      <alignment vertical="top"/>
    </xf>
    <xf numFmtId="0" fontId="2" fillId="0" borderId="0" xfId="0" applyFont="1" applyAlignment="1">
      <alignment vertical="top"/>
    </xf>
    <xf numFmtId="0" fontId="0" fillId="0" borderId="0" xfId="0" applyAlignment="1">
      <alignment vertical="top"/>
    </xf>
    <xf numFmtId="0" fontId="22" fillId="0" borderId="0" xfId="0" applyFont="1"/>
    <xf numFmtId="0" fontId="2" fillId="3" borderId="0" xfId="0" applyFont="1" applyFill="1" applyAlignment="1">
      <alignment vertical="center"/>
    </xf>
    <xf numFmtId="0" fontId="2" fillId="3" borderId="0" xfId="0" applyFont="1" applyFill="1" applyAlignment="1">
      <alignment vertical="center" wrapText="1"/>
    </xf>
    <xf numFmtId="0" fontId="14" fillId="4" borderId="5" xfId="0" applyFont="1" applyFill="1" applyBorder="1" applyAlignment="1" applyProtection="1">
      <alignment horizontal="left" vertical="center" wrapText="1"/>
      <protection locked="0"/>
    </xf>
    <xf numFmtId="0" fontId="14" fillId="4" borderId="2" xfId="0" applyFont="1" applyFill="1" applyBorder="1" applyAlignment="1" applyProtection="1">
      <alignment horizontal="left" vertical="center" wrapText="1"/>
      <protection locked="0"/>
    </xf>
    <xf numFmtId="49" fontId="14" fillId="4" borderId="2" xfId="0" applyNumberFormat="1" applyFont="1" applyFill="1" applyBorder="1" applyAlignment="1" applyProtection="1">
      <alignment horizontal="left" vertical="center" wrapText="1"/>
      <protection locked="0"/>
    </xf>
    <xf numFmtId="0" fontId="14" fillId="4" borderId="4" xfId="0" applyFont="1" applyFill="1" applyBorder="1" applyAlignment="1" applyProtection="1">
      <alignment horizontal="left" vertical="center" wrapText="1"/>
      <protection locked="0"/>
    </xf>
    <xf numFmtId="0" fontId="25" fillId="0" borderId="0" xfId="0" applyFont="1" applyAlignment="1">
      <alignment vertical="center"/>
    </xf>
    <xf numFmtId="0" fontId="24" fillId="5" borderId="0" xfId="0" applyFont="1" applyFill="1" applyAlignment="1">
      <alignment horizontal="left" vertical="center"/>
    </xf>
    <xf numFmtId="0" fontId="24" fillId="5" borderId="3" xfId="0" applyFont="1" applyFill="1" applyBorder="1" applyAlignment="1" applyProtection="1">
      <alignment horizontal="left" vertical="center" wrapText="1"/>
      <protection locked="0"/>
    </xf>
    <xf numFmtId="0" fontId="23" fillId="5" borderId="0" xfId="0" applyFont="1" applyFill="1" applyAlignment="1">
      <alignment horizontal="left" vertical="center"/>
    </xf>
    <xf numFmtId="0" fontId="24" fillId="5" borderId="0" xfId="0" applyFont="1" applyFill="1" applyAlignment="1" applyProtection="1">
      <alignment horizontal="left" vertical="center" wrapText="1"/>
      <protection locked="0"/>
    </xf>
    <xf numFmtId="0" fontId="15" fillId="5" borderId="0" xfId="0" applyFont="1" applyFill="1" applyAlignment="1">
      <alignment horizontal="left" vertical="center"/>
    </xf>
    <xf numFmtId="0" fontId="24" fillId="5" borderId="0" xfId="0" applyFont="1" applyFill="1" applyAlignment="1" applyProtection="1">
      <alignment horizontal="left" vertical="center"/>
      <protection locked="0"/>
    </xf>
    <xf numFmtId="0" fontId="24" fillId="5" borderId="0" xfId="0" applyFont="1" applyFill="1" applyAlignment="1">
      <alignment horizontal="left" vertical="top"/>
    </xf>
    <xf numFmtId="0" fontId="24" fillId="5" borderId="0" xfId="0" applyFont="1" applyFill="1" applyAlignment="1" applyProtection="1">
      <alignment horizontal="left" vertical="top"/>
      <protection locked="0"/>
    </xf>
    <xf numFmtId="49" fontId="26" fillId="5" borderId="0" xfId="0" applyNumberFormat="1" applyFont="1" applyFill="1" applyAlignment="1" applyProtection="1">
      <alignment horizontal="left" vertical="center"/>
      <protection locked="0"/>
    </xf>
    <xf numFmtId="49" fontId="27" fillId="5" borderId="0" xfId="0" applyNumberFormat="1" applyFont="1" applyFill="1" applyAlignment="1" applyProtection="1">
      <alignment horizontal="left" vertical="center"/>
      <protection locked="0"/>
    </xf>
    <xf numFmtId="0" fontId="29" fillId="0" borderId="0" xfId="0" applyFont="1" applyAlignment="1">
      <alignment vertical="center"/>
    </xf>
    <xf numFmtId="0" fontId="24" fillId="0" borderId="0" xfId="0" applyFont="1" applyAlignment="1">
      <alignment horizontal="left" vertical="top"/>
    </xf>
    <xf numFmtId="49" fontId="26" fillId="0" borderId="3" xfId="0" applyNumberFormat="1" applyFont="1" applyBorder="1" applyAlignment="1" applyProtection="1">
      <alignment horizontal="left" vertical="center"/>
      <protection locked="0"/>
    </xf>
    <xf numFmtId="49" fontId="11" fillId="0" borderId="8" xfId="0" applyNumberFormat="1" applyFont="1" applyBorder="1" applyAlignment="1" applyProtection="1">
      <alignment horizontal="left" vertical="center"/>
      <protection locked="0"/>
    </xf>
  </cellXfs>
  <cellStyles count="2">
    <cellStyle name="Hyperlink" xfId="1" builtinId="8"/>
    <cellStyle name="Normal" xfId="0" builtinId="0"/>
  </cellStyles>
  <dxfs count="28">
    <dxf>
      <font>
        <strike val="0"/>
        <outline val="0"/>
        <shadow val="0"/>
        <u val="none"/>
        <vertAlign val="baseline"/>
        <color theme="1"/>
        <name val="Arial"/>
        <family val="2"/>
        <scheme val="none"/>
      </font>
      <alignment horizontal="general" vertical="center" textRotation="0" wrapText="0" indent="0" justifyLastLine="0" shrinkToFit="0" readingOrder="0"/>
    </dxf>
    <dxf>
      <font>
        <strike val="0"/>
        <outline val="0"/>
        <shadow val="0"/>
        <u val="none"/>
        <vertAlign val="baseline"/>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strike val="0"/>
        <outline val="0"/>
        <shadow val="0"/>
        <u val="none"/>
        <vertAlign val="baseline"/>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strike val="0"/>
        <outline val="0"/>
        <shadow val="0"/>
        <u val="none"/>
        <vertAlign val="baseline"/>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strike val="0"/>
        <outline val="0"/>
        <shadow val="0"/>
        <u val="none"/>
        <vertAlign val="baseline"/>
        <color theme="1"/>
        <name val="Arial"/>
        <family val="2"/>
        <scheme val="none"/>
      </font>
      <alignment horizontal="general" vertical="center" textRotation="0" wrapText="0" indent="0" justifyLastLine="0" shrinkToFit="0" readingOrder="0"/>
    </dxf>
    <dxf>
      <font>
        <strike val="0"/>
        <outline val="0"/>
        <shadow val="0"/>
        <u val="none"/>
        <vertAlign val="baseline"/>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strike val="0"/>
        <outline val="0"/>
        <shadow val="0"/>
        <u val="none"/>
        <vertAlign val="baseline"/>
        <color theme="1"/>
        <name val="Arial"/>
        <family val="2"/>
        <scheme val="none"/>
      </font>
      <alignment horizontal="general" vertical="center" textRotation="0" wrapText="0" indent="0" justifyLastLine="0" shrinkToFit="0" readingOrder="0"/>
    </dxf>
    <dxf>
      <font>
        <strike val="0"/>
        <outline val="0"/>
        <shadow val="0"/>
        <u val="none"/>
        <vertAlign val="baseline"/>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s>
  <tableStyles count="0" defaultTableStyle="TableStyleMedium2" defaultPivotStyle="PivotStyleLight16"/>
  <colors>
    <mruColors>
      <color rgb="FF1A4780"/>
      <color rgb="FFFECB9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2991555</xdr:colOff>
      <xdr:row>0</xdr:row>
      <xdr:rowOff>21167</xdr:rowOff>
    </xdr:from>
    <xdr:to>
      <xdr:col>3</xdr:col>
      <xdr:colOff>508</xdr:colOff>
      <xdr:row>2</xdr:row>
      <xdr:rowOff>144285</xdr:rowOff>
    </xdr:to>
    <xdr:pic>
      <xdr:nvPicPr>
        <xdr:cNvPr id="3" name="Picture 2">
          <a:extLst>
            <a:ext uri="{FF2B5EF4-FFF2-40B4-BE49-F238E27FC236}">
              <a16:creationId xmlns:a16="http://schemas.microsoft.com/office/drawing/2014/main" id="{1AA987DF-DA8B-4FB9-B0E1-D96215E3F6B7}"/>
            </a:ext>
          </a:extLst>
        </xdr:cNvPr>
        <xdr:cNvPicPr>
          <a:picLocks noChangeAspect="1"/>
        </xdr:cNvPicPr>
      </xdr:nvPicPr>
      <xdr:blipFill>
        <a:blip xmlns:r="http://schemas.openxmlformats.org/officeDocument/2006/relationships" r:embed="rId1"/>
        <a:stretch>
          <a:fillRect/>
        </a:stretch>
      </xdr:blipFill>
      <xdr:spPr>
        <a:xfrm>
          <a:off x="6561666" y="21167"/>
          <a:ext cx="1609528" cy="571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96</xdr:row>
      <xdr:rowOff>190500</xdr:rowOff>
    </xdr:from>
    <xdr:to>
      <xdr:col>1</xdr:col>
      <xdr:colOff>263525</xdr:colOff>
      <xdr:row>98</xdr:row>
      <xdr:rowOff>67921</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2771643</xdr:colOff>
      <xdr:row>0</xdr:row>
      <xdr:rowOff>19051</xdr:rowOff>
    </xdr:from>
    <xdr:to>
      <xdr:col>2</xdr:col>
      <xdr:colOff>790881</xdr:colOff>
      <xdr:row>3</xdr:row>
      <xdr:rowOff>2540</xdr:rowOff>
    </xdr:to>
    <xdr:pic>
      <xdr:nvPicPr>
        <xdr:cNvPr id="2" name="Picture 1">
          <a:extLst>
            <a:ext uri="{FF2B5EF4-FFF2-40B4-BE49-F238E27FC236}">
              <a16:creationId xmlns:a16="http://schemas.microsoft.com/office/drawing/2014/main" id="{F2BDFBFA-101B-44A6-9493-23EDB1B0E92C}"/>
            </a:ext>
          </a:extLst>
        </xdr:cNvPr>
        <xdr:cNvPicPr>
          <a:picLocks noChangeAspect="1"/>
        </xdr:cNvPicPr>
      </xdr:nvPicPr>
      <xdr:blipFill>
        <a:blip xmlns:r="http://schemas.openxmlformats.org/officeDocument/2006/relationships" r:embed="rId1"/>
        <a:stretch>
          <a:fillRect/>
        </a:stretch>
      </xdr:blipFill>
      <xdr:spPr>
        <a:xfrm>
          <a:off x="5819643" y="19051"/>
          <a:ext cx="1609528" cy="5714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90BE22-A312-4D1C-ABBE-B8AD68FB4782}" name="Table1" displayName="Table1" ref="A1:Z469" totalsRowShown="0" headerRowDxfId="27" dataDxfId="26">
  <autoFilter ref="A1:Z469" xr:uid="{038A2F7B-3066-4E3A-8ECF-33FCA623198E}"/>
  <tableColumns count="26">
    <tableColumn id="1" xr3:uid="{AAF87DCD-7EA7-46C3-8CBC-68336F1CAA24}" name="Type of Request" dataDxfId="25"/>
    <tableColumn id="3" xr3:uid="{164BE60C-AFCB-42E5-920F-6174E1A3ED0F}" name="Delete Old Bank Account" dataDxfId="24"/>
    <tableColumn id="4" xr3:uid="{5EE0DB9B-1F68-4994-9984-FE6EF8CB73AF}" name="EMEIA" dataDxfId="23"/>
    <tableColumn id="5" xr3:uid="{9E7F1783-DF24-4E85-A71E-61E035DFAC2B}" name="APAC" dataDxfId="22"/>
    <tableColumn id="6" xr3:uid="{DD2AD870-514E-48B9-90C8-C5EA787687FA}" name="LATAM - Spanish" dataDxfId="21"/>
    <tableColumn id="7" xr3:uid="{4C69100C-5839-4E0A-AAB4-70742E9340DE}" name="NAM - English" dataDxfId="20"/>
    <tableColumn id="8" xr3:uid="{7065EAC7-3C52-41E6-AD61-F674BF0A053A}" name="Nouryon Purchase Organization" dataDxfId="19"/>
    <tableColumn id="12" xr3:uid="{2FFE0900-19B9-48FB-851A-4BEBC712C251}" name="Nouryon Company Code Ariba" dataDxfId="18"/>
    <tableColumn id="15" xr3:uid="{C4EEC93A-166B-4842-AA16-6E497954322B}" name="Nouryon Company Code other" dataDxfId="17"/>
    <tableColumn id="18" xr3:uid="{BEBBCA08-3C4A-4535-B022-5B70C21EBBBF}" name="Vendor account group" dataDxfId="16"/>
    <tableColumn id="19" xr3:uid="{3A980CAA-7A89-4ECC-A197-11A162EB46EA}" name="Recon. Account " dataDxfId="15"/>
    <tableColumn id="20" xr3:uid="{4FCE35E3-F02B-48D1-B8FF-32F966B576A9}" name="Cash Management Group" dataDxfId="14"/>
    <tableColumn id="21" xr3:uid="{FADE9245-BDF6-4023-A347-0FB138D21B81}" name="Language of Vendor" dataDxfId="13"/>
    <tableColumn id="22" xr3:uid="{CBED268A-16EC-4BB0-88C6-B66A4866AB35}" name="Stand Method" dataDxfId="12"/>
    <tableColumn id="23" xr3:uid="{AE4B8F84-F509-48E8-AB08-A2FF68F07FF3}" name="Industry Key" dataDxfId="11"/>
    <tableColumn id="24" xr3:uid="{BE951E3A-B94D-48AB-A87A-67B7DF342320}" name="ICMS Taxpayer" dataDxfId="10"/>
    <tableColumn id="25" xr3:uid="{66EA54CF-D95D-4527-AB77-F22B5847F788}" name="International Version Type" dataDxfId="9"/>
    <tableColumn id="26" xr3:uid="{6DCCBDCA-903C-477D-B55B-4CA4B610122C}" name="Payment Term" dataDxfId="8"/>
    <tableColumn id="27" xr3:uid="{306BF350-AE05-4D32-9B68-9B4D9809950C}" name="House Bank" dataDxfId="7"/>
    <tableColumn id="28" xr3:uid="{4DD96292-F65B-4F16-A608-46241568F66E}" name="Order Currency" dataDxfId="6"/>
    <tableColumn id="29" xr3:uid="{5EE97578-8BEB-4D19-8D22-959EE822CCFD}" name="Incoterms 2020" dataDxfId="5"/>
    <tableColumn id="30" xr3:uid="{22C380BC-39CF-4C12-8065-8E4CB907C761}" name="ERS" dataDxfId="4"/>
    <tableColumn id="31" xr3:uid="{3BD437E3-AB89-4F2E-8D2D-B3439A985661}" name="Payment Method" dataDxfId="3"/>
    <tableColumn id="32" xr3:uid="{33776F36-BB70-460A-A14F-14E7D943302E}" name="Bank account phone confirmation" dataDxfId="2"/>
    <tableColumn id="33" xr3:uid="{CE790D0D-A05B-4E13-8E6A-D5D2CEB777A5}" name="Your Vendor Details" dataDxfId="1"/>
    <tableColumn id="34" xr3:uid="{88727D52-7039-4101-B846-C50AFC2E8CC4}" name="Northern Ireland Region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C59"/>
  <sheetViews>
    <sheetView showGridLines="0" tabSelected="1" showRuler="0" showWhiteSpace="0" view="pageLayout" zoomScale="90" zoomScaleNormal="100" zoomScaleSheetLayoutView="100" zoomScalePageLayoutView="90" workbookViewId="0">
      <selection activeCell="L17" sqref="L17"/>
    </sheetView>
  </sheetViews>
  <sheetFormatPr defaultColWidth="9.28515625" defaultRowHeight="18"/>
  <cols>
    <col min="1" max="1" width="49.42578125" style="13" customWidth="1"/>
    <col min="2" max="2" width="1.5703125" style="13" customWidth="1"/>
    <col min="3" max="3" width="67.42578125" style="26" customWidth="1"/>
    <col min="4" max="16384" width="9.28515625" style="12"/>
  </cols>
  <sheetData>
    <row r="1" spans="1:3" ht="18" customHeight="1">
      <c r="C1" s="25"/>
    </row>
    <row r="2" spans="1:3" ht="18" customHeight="1">
      <c r="A2" s="61" t="s">
        <v>0</v>
      </c>
      <c r="B2" s="40"/>
      <c r="C2" s="25"/>
    </row>
    <row r="3" spans="1:3">
      <c r="A3" s="1" t="s">
        <v>950</v>
      </c>
      <c r="B3" s="37"/>
    </row>
    <row r="4" spans="1:3">
      <c r="A4" s="37"/>
      <c r="B4" s="37"/>
    </row>
    <row r="5" spans="1:3">
      <c r="A5" s="15" t="s">
        <v>1</v>
      </c>
      <c r="B5" s="15"/>
      <c r="C5" s="27"/>
    </row>
    <row r="6" spans="1:3" ht="17.649999999999999" customHeight="1">
      <c r="A6" s="15" t="s">
        <v>2</v>
      </c>
      <c r="B6" s="15"/>
      <c r="C6" s="28"/>
    </row>
    <row r="7" spans="1:3" ht="17.649999999999999" customHeight="1">
      <c r="A7" s="15" t="s">
        <v>3</v>
      </c>
      <c r="B7" s="15"/>
      <c r="C7" s="28"/>
    </row>
    <row r="8" spans="1:3" ht="17.649999999999999" customHeight="1">
      <c r="A8" s="15"/>
      <c r="B8" s="15"/>
      <c r="C8" s="28"/>
    </row>
    <row r="9" spans="1:3" s="11" customFormat="1" ht="15">
      <c r="A9" s="37" t="s">
        <v>4</v>
      </c>
      <c r="B9" s="37"/>
      <c r="C9" s="27"/>
    </row>
    <row r="10" spans="1:3">
      <c r="A10" s="62" t="s">
        <v>5</v>
      </c>
      <c r="B10" s="66"/>
      <c r="C10" s="44" t="s">
        <v>6</v>
      </c>
    </row>
    <row r="11" spans="1:3" ht="17.649999999999999" customHeight="1">
      <c r="A11" s="15"/>
      <c r="B11" s="15"/>
      <c r="C11" s="28"/>
    </row>
    <row r="12" spans="1:3" ht="20.100000000000001" customHeight="1">
      <c r="A12" s="62" t="s">
        <v>7</v>
      </c>
      <c r="B12" s="62"/>
      <c r="C12" s="67"/>
    </row>
    <row r="13" spans="1:3">
      <c r="A13" s="34" t="s">
        <v>8</v>
      </c>
      <c r="B13" s="34"/>
      <c r="C13" s="29"/>
    </row>
    <row r="14" spans="1:3">
      <c r="A14" s="34" t="s">
        <v>9</v>
      </c>
      <c r="B14" s="34"/>
      <c r="C14" s="29"/>
    </row>
    <row r="15" spans="1:3">
      <c r="A15" s="34" t="s">
        <v>10</v>
      </c>
      <c r="B15" s="34"/>
      <c r="C15" s="29"/>
    </row>
    <row r="16" spans="1:3">
      <c r="A16" s="34" t="s">
        <v>11</v>
      </c>
      <c r="B16" s="34"/>
      <c r="C16" s="29"/>
    </row>
    <row r="17" spans="1:3">
      <c r="A17" s="34" t="s">
        <v>12</v>
      </c>
      <c r="B17" s="34"/>
      <c r="C17" s="29"/>
    </row>
    <row r="18" spans="1:3">
      <c r="A18" s="35" t="s">
        <v>13</v>
      </c>
      <c r="B18" s="34"/>
      <c r="C18" s="38" t="s">
        <v>6</v>
      </c>
    </row>
    <row r="19" spans="1:3">
      <c r="A19" s="34" t="s">
        <v>14</v>
      </c>
      <c r="B19" s="34"/>
      <c r="C19" s="44" t="s">
        <v>6</v>
      </c>
    </row>
    <row r="20" spans="1:3">
      <c r="A20" s="34" t="s">
        <v>15</v>
      </c>
      <c r="B20" s="34"/>
      <c r="C20" s="47"/>
    </row>
    <row r="21" spans="1:3">
      <c r="A21" s="34" t="s">
        <v>16</v>
      </c>
      <c r="B21" s="34"/>
      <c r="C21" s="29"/>
    </row>
    <row r="22" spans="1:3">
      <c r="A22" s="34" t="s">
        <v>17</v>
      </c>
      <c r="B22" s="34"/>
      <c r="C22" s="29"/>
    </row>
    <row r="23" spans="1:3">
      <c r="A23" s="34" t="s">
        <v>18</v>
      </c>
      <c r="B23" s="34"/>
      <c r="C23" s="29"/>
    </row>
    <row r="24" spans="1:3">
      <c r="A24" s="34" t="s">
        <v>19</v>
      </c>
      <c r="B24" s="34"/>
      <c r="C24" s="29"/>
    </row>
    <row r="25" spans="1:3">
      <c r="A25" s="34" t="s">
        <v>20</v>
      </c>
      <c r="B25" s="34"/>
      <c r="C25" s="29"/>
    </row>
    <row r="26" spans="1:3">
      <c r="A26" s="35" t="s">
        <v>21</v>
      </c>
      <c r="B26" s="35"/>
      <c r="C26" s="38"/>
    </row>
    <row r="27" spans="1:3">
      <c r="A27" s="34"/>
      <c r="B27" s="34"/>
      <c r="C27" s="16"/>
    </row>
    <row r="28" spans="1:3">
      <c r="A28" s="68" t="s">
        <v>22</v>
      </c>
      <c r="B28" s="68"/>
      <c r="C28" s="69"/>
    </row>
    <row r="29" spans="1:3">
      <c r="A29" s="34" t="s">
        <v>23</v>
      </c>
      <c r="B29" s="34"/>
      <c r="C29" s="29"/>
    </row>
    <row r="30" spans="1:3">
      <c r="A30" s="34" t="s">
        <v>24</v>
      </c>
      <c r="B30" s="34"/>
      <c r="C30" s="29"/>
    </row>
    <row r="31" spans="1:3">
      <c r="A31" s="34" t="s">
        <v>25</v>
      </c>
      <c r="B31" s="34"/>
      <c r="C31" s="29"/>
    </row>
    <row r="32" spans="1:3">
      <c r="A32" s="34" t="s">
        <v>26</v>
      </c>
      <c r="B32" s="34"/>
      <c r="C32" s="29"/>
    </row>
    <row r="33" spans="1:3">
      <c r="A33" s="34" t="s">
        <v>27</v>
      </c>
      <c r="B33" s="34"/>
      <c r="C33" s="29"/>
    </row>
    <row r="34" spans="1:3">
      <c r="A34" s="34" t="s">
        <v>28</v>
      </c>
      <c r="B34" s="34"/>
      <c r="C34" s="47"/>
    </row>
    <row r="35" spans="1:3">
      <c r="A35" s="35" t="s">
        <v>29</v>
      </c>
      <c r="B35" s="34"/>
      <c r="C35" s="48"/>
    </row>
    <row r="36" spans="1:3">
      <c r="A36" s="34" t="s">
        <v>30</v>
      </c>
      <c r="B36" s="34"/>
      <c r="C36" s="45" t="s">
        <v>6</v>
      </c>
    </row>
    <row r="37" spans="1:3">
      <c r="A37" s="34" t="s">
        <v>31</v>
      </c>
      <c r="B37" s="34"/>
      <c r="C37" s="29"/>
    </row>
    <row r="38" spans="1:3">
      <c r="A38" s="34" t="s">
        <v>32</v>
      </c>
      <c r="B38" s="34"/>
      <c r="C38" s="29"/>
    </row>
    <row r="39" spans="1:3">
      <c r="A39" s="15"/>
      <c r="B39" s="15"/>
      <c r="C39" s="27"/>
    </row>
    <row r="40" spans="1:3">
      <c r="A40" s="68" t="s">
        <v>33</v>
      </c>
      <c r="B40" s="68"/>
      <c r="C40" s="70"/>
    </row>
    <row r="41" spans="1:3">
      <c r="A41" s="34" t="s">
        <v>34</v>
      </c>
      <c r="B41" s="34"/>
      <c r="C41" s="46" t="s">
        <v>6</v>
      </c>
    </row>
    <row r="42" spans="1:3">
      <c r="A42" s="34" t="s">
        <v>35</v>
      </c>
      <c r="B42" s="34"/>
      <c r="C42" s="29"/>
    </row>
    <row r="43" spans="1:3">
      <c r="A43" s="34" t="s">
        <v>36</v>
      </c>
      <c r="B43" s="34"/>
      <c r="C43" s="29"/>
    </row>
    <row r="44" spans="1:3">
      <c r="A44" s="34" t="s">
        <v>37</v>
      </c>
      <c r="B44" s="34"/>
      <c r="C44" s="44"/>
    </row>
    <row r="45" spans="1:3">
      <c r="A45" s="35" t="s">
        <v>39</v>
      </c>
      <c r="B45" s="35"/>
      <c r="C45" s="47"/>
    </row>
    <row r="46" spans="1:3">
      <c r="A46" s="35" t="str">
        <f>IF(C44="India","Bank Key*","BIC/Swift code")</f>
        <v>BIC/Swift code</v>
      </c>
      <c r="B46" s="35"/>
      <c r="C46" s="47"/>
    </row>
    <row r="47" spans="1:3">
      <c r="A47" s="35" t="str">
        <f>IF(OR(C44="0",C44="France",C44="Italy",C44="Spain",C44="Portugal",C44="Russia"),"Bank control key","")</f>
        <v/>
      </c>
      <c r="B47" s="35"/>
      <c r="C47" s="47"/>
    </row>
    <row r="48" spans="1:3">
      <c r="A48" s="35" t="s">
        <v>40</v>
      </c>
      <c r="B48" s="35"/>
      <c r="C48" s="38" t="s">
        <v>41</v>
      </c>
    </row>
    <row r="49" spans="1:3">
      <c r="A49" s="35" t="s">
        <v>42</v>
      </c>
      <c r="B49" s="35"/>
      <c r="C49" s="42" t="s">
        <v>43</v>
      </c>
    </row>
    <row r="50" spans="1:3">
      <c r="A50" s="35"/>
      <c r="B50" s="35"/>
      <c r="C50" s="75"/>
    </row>
    <row r="51" spans="1:3">
      <c r="A51" s="73"/>
      <c r="B51" s="73"/>
      <c r="C51" s="74"/>
    </row>
    <row r="52" spans="1:3">
      <c r="A52" s="41"/>
      <c r="B52" s="41"/>
      <c r="C52" s="47" t="s">
        <v>45</v>
      </c>
    </row>
    <row r="53" spans="1:3">
      <c r="A53" s="68" t="s">
        <v>44</v>
      </c>
      <c r="B53" s="68"/>
      <c r="C53" s="71"/>
    </row>
    <row r="54" spans="1:3">
      <c r="A54" s="15"/>
      <c r="B54" s="15"/>
      <c r="C54" s="29"/>
    </row>
    <row r="55" spans="1:3">
      <c r="A55" s="15"/>
      <c r="B55" s="15"/>
      <c r="C55" s="29"/>
    </row>
    <row r="56" spans="1:3">
      <c r="A56" s="15" t="s">
        <v>45</v>
      </c>
      <c r="B56" s="15"/>
      <c r="C56" s="29"/>
    </row>
    <row r="57" spans="1:3">
      <c r="A57" s="15"/>
      <c r="B57" s="15"/>
      <c r="C57" s="29"/>
    </row>
    <row r="59" spans="1:3">
      <c r="A59" s="14"/>
      <c r="B59" s="14"/>
    </row>
  </sheetData>
  <sheetProtection algorithmName="SHA-512" hashValue="4C2+JHWYmvemn+VOFCSjKQyySl8CbK78hyG63oOA7ajh0L0iEkHIprlcB/EV2R5wBINYUKqH/oNv9FTC06q8/Q==" saltValue="T9LE+8z5ZkvYp3WPBdExxQ==" spinCount="100000" sheet="1" objects="1" scenarios="1"/>
  <pageMargins left="0.7" right="0.7" top="0.75" bottom="0.75" header="0.3" footer="0.3"/>
  <pageSetup paperSize="9" scale="72" fitToWidth="0" fitToHeight="0" orientation="portrait" r:id="rId1"/>
  <headerFooter scaleWithDoc="0" alignWithMargins="0">
    <oddHeader xml:space="preserve">&amp;L&amp;8 
</oddHeader>
  </headerFooter>
  <cellWatches>
    <cellWatch r="A2"/>
    <cellWatch r="C1"/>
    <cellWatch r="C3"/>
    <cellWatch r="C5"/>
    <cellWatch r="C6"/>
    <cellWatch r="A7"/>
    <cellWatch r="A6"/>
    <cellWatch r="C9"/>
    <cellWatch r="A12"/>
    <cellWatch r="C12"/>
    <cellWatch r="A13"/>
    <cellWatch r="C13"/>
    <cellWatch r="A14"/>
    <cellWatch r="C14"/>
    <cellWatch r="A15"/>
    <cellWatch r="C15"/>
    <cellWatch r="A16"/>
    <cellWatch r="C16"/>
    <cellWatch r="A17"/>
    <cellWatch r="C17"/>
    <cellWatch r="A19"/>
    <cellWatch r="C19"/>
    <cellWatch r="A21"/>
    <cellWatch r="A22"/>
    <cellWatch r="C21"/>
    <cellWatch r="A24"/>
    <cellWatch r="C22"/>
    <cellWatch r="A23"/>
    <cellWatch r="C24"/>
    <cellWatch r="A27"/>
    <cellWatch r="C27"/>
    <cellWatch r="A28"/>
    <cellWatch r="C28"/>
    <cellWatch r="A29"/>
    <cellWatch r="C29"/>
    <cellWatch r="A30"/>
    <cellWatch r="C30"/>
    <cellWatch r="A31"/>
    <cellWatch r="C31"/>
    <cellWatch r="A32"/>
    <cellWatch r="C32"/>
    <cellWatch r="A33"/>
    <cellWatch r="C33"/>
    <cellWatch r="A34"/>
    <cellWatch r="C34"/>
    <cellWatch r="A35"/>
    <cellWatch r="C35"/>
    <cellWatch r="A36"/>
    <cellWatch r="C36"/>
    <cellWatch r="A37"/>
    <cellWatch r="C37"/>
    <cellWatch r="A39"/>
    <cellWatch r="C39"/>
    <cellWatch r="A40"/>
    <cellWatch r="C40"/>
    <cellWatch r="A41"/>
    <cellWatch r="C41"/>
    <cellWatch r="A42"/>
    <cellWatch r="C42"/>
    <cellWatch r="A43"/>
    <cellWatch r="C43"/>
    <cellWatch r="A44"/>
    <cellWatch r="C44"/>
    <cellWatch r="A45"/>
    <cellWatch r="C45"/>
    <cellWatch r="A46"/>
    <cellWatch r="C46"/>
    <cellWatch r="A53"/>
    <cellWatch r="C53"/>
    <cellWatch r="A54"/>
    <cellWatch r="C54"/>
    <cellWatch r="A55"/>
    <cellWatch r="C55"/>
    <cellWatch r="A56"/>
    <cellWatch r="C56"/>
    <cellWatch r="A57"/>
    <cellWatch r="C57"/>
    <cellWatch r="A58"/>
    <cellWatch r="C58"/>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6DB34B8-E774-4CED-B4AF-3AFA2EF2CC4B}">
          <x14:formula1>
            <xm:f>'Drop down list'!$M$2:$M$17</xm:f>
          </x14:formula1>
          <xm:sqref>C36</xm:sqref>
        </x14:dataValidation>
        <x14:dataValidation type="list" allowBlank="1" showInputMessage="1" xr:uid="{2901F261-CEDA-4934-A859-4529DC35973C}">
          <x14:formula1>
            <xm:f>'Drop down list'!$B$2:$B$5</xm:f>
          </x14:formula1>
          <xm:sqref>C48</xm:sqref>
        </x14:dataValidation>
        <x14:dataValidation type="list" showInputMessage="1" showErrorMessage="1" xr:uid="{EA7B0705-CEF5-4844-BFBE-CE10FB8E8357}">
          <x14:formula1>
            <xm:f>'Drop down list'!$Y$2:$Y$4</xm:f>
          </x14:formula1>
          <xm:sqref>C10</xm:sqref>
        </x14:dataValidation>
        <x14:dataValidation type="list" allowBlank="1" showInputMessage="1" xr:uid="{33AFEEB8-2355-41A2-A679-3AE3F57965F1}">
          <x14:formula1>
            <xm:f>'Drop down list'!$C$2:$C$70</xm:f>
          </x14:formula1>
          <xm:sqref>C19 C44</xm:sqref>
        </x14:dataValidation>
        <x14:dataValidation type="list" allowBlank="1" xr:uid="{FD0B7D3B-F1DA-41B9-A436-68C73D2936F0}">
          <x14:formula1>
            <xm:f>'Drop down list'!$T$2:$T$200</xm:f>
          </x14:formula1>
          <xm:sqref>C41</xm:sqref>
        </x14:dataValidation>
        <x14:dataValidation type="list" allowBlank="1" showInputMessage="1" xr:uid="{09900591-B6CF-4564-9EB6-3C454FEAAA31}">
          <x14:formula1>
            <xm:f>'Drop down list'!$Z$2:$Z$8</xm:f>
          </x14:formula1>
          <xm:sqref>C18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5"/>
  <sheetViews>
    <sheetView showGridLines="0" showRuler="0" view="pageLayout" zoomScaleNormal="100" workbookViewId="0">
      <selection activeCell="B64" sqref="B64"/>
    </sheetView>
  </sheetViews>
  <sheetFormatPr defaultColWidth="9.28515625" defaultRowHeight="12.75"/>
  <cols>
    <col min="1" max="1" width="43.42578125" style="1" customWidth="1"/>
    <col min="2" max="2" width="51.42578125" style="30" customWidth="1"/>
    <col min="3" max="3" width="13.28515625" customWidth="1"/>
    <col min="4" max="4" width="63.28515625" style="2" customWidth="1"/>
    <col min="5" max="5" width="89" style="3" bestFit="1" customWidth="1"/>
    <col min="6" max="16384" width="9.28515625" style="3"/>
  </cols>
  <sheetData>
    <row r="1" spans="1:5" ht="21.75" customHeight="1">
      <c r="A1" s="61" t="s">
        <v>46</v>
      </c>
      <c r="D1" s="3"/>
    </row>
    <row r="2" spans="1:5" ht="15.6" customHeight="1">
      <c r="A2" s="1" t="s">
        <v>950</v>
      </c>
      <c r="B2" s="43" t="str">
        <f>IF(B13&gt;0,"Please link SAP-ID and ACM-ID first!","")</f>
        <v/>
      </c>
      <c r="D2" s="3"/>
    </row>
    <row r="3" spans="1:5" ht="10.5" customHeight="1">
      <c r="B3" s="31"/>
      <c r="D3" s="3"/>
    </row>
    <row r="4" spans="1:5" ht="18.600000000000001" customHeight="1">
      <c r="A4" s="62" t="s">
        <v>47</v>
      </c>
      <c r="B4" s="63"/>
      <c r="C4" s="64" t="s">
        <v>48</v>
      </c>
      <c r="D4" s="4"/>
      <c r="E4" s="4"/>
    </row>
    <row r="5" spans="1:5" ht="18.600000000000001" customHeight="1">
      <c r="A5" s="15" t="s">
        <v>49</v>
      </c>
      <c r="B5" s="21" t="str">
        <f>IF('Vendor Form'!$C$10="Choose from drop down","",'Vendor Form'!$C$10)</f>
        <v/>
      </c>
      <c r="C5" s="1" t="s">
        <v>50</v>
      </c>
      <c r="D5" s="4"/>
      <c r="E5" s="4"/>
    </row>
    <row r="6" spans="1:5" ht="15">
      <c r="A6" s="15" t="s">
        <v>51</v>
      </c>
      <c r="B6" s="57" t="s">
        <v>52</v>
      </c>
      <c r="C6" s="1" t="s">
        <v>53</v>
      </c>
    </row>
    <row r="7" spans="1:5" ht="15">
      <c r="A7" s="15" t="s">
        <v>54</v>
      </c>
      <c r="B7" s="57" t="s">
        <v>52</v>
      </c>
      <c r="C7" s="1" t="s">
        <v>53</v>
      </c>
    </row>
    <row r="8" spans="1:5" ht="15">
      <c r="A8" s="15" t="s">
        <v>55</v>
      </c>
      <c r="B8" s="58"/>
      <c r="C8" s="1" t="s">
        <v>53</v>
      </c>
    </row>
    <row r="9" spans="1:5" ht="15.6" customHeight="1">
      <c r="A9" s="15" t="s">
        <v>56</v>
      </c>
      <c r="B9" s="58" t="s">
        <v>52</v>
      </c>
      <c r="C9" s="1" t="s">
        <v>53</v>
      </c>
    </row>
    <row r="10" spans="1:5" ht="15">
      <c r="A10" s="15" t="s">
        <v>57</v>
      </c>
      <c r="B10" s="59" t="s">
        <v>52</v>
      </c>
      <c r="C10" s="1" t="s">
        <v>53</v>
      </c>
    </row>
    <row r="11" spans="1:5" ht="15.6" customHeight="1">
      <c r="A11" s="15" t="s">
        <v>58</v>
      </c>
      <c r="B11" s="58" t="s">
        <v>52</v>
      </c>
      <c r="C11" s="1" t="s">
        <v>53</v>
      </c>
    </row>
    <row r="12" spans="1:5" ht="15">
      <c r="A12" s="15" t="s">
        <v>59</v>
      </c>
      <c r="B12" s="60" t="s">
        <v>52</v>
      </c>
      <c r="C12" s="1" t="s">
        <v>53</v>
      </c>
    </row>
    <row r="13" spans="1:5" ht="15">
      <c r="A13" s="15" t="s">
        <v>60</v>
      </c>
      <c r="B13" s="60"/>
      <c r="C13" s="1" t="s">
        <v>53</v>
      </c>
    </row>
    <row r="14" spans="1:5" ht="15.75">
      <c r="A14" s="62" t="s">
        <v>61</v>
      </c>
      <c r="B14" s="65"/>
      <c r="C14" s="64"/>
    </row>
    <row r="15" spans="1:5" ht="18" customHeight="1">
      <c r="A15" s="34" t="s">
        <v>62</v>
      </c>
      <c r="B15" s="21" t="str">
        <f>IF('Vendor Form'!$C$13="","",'Vendor Form'!$C$13)</f>
        <v/>
      </c>
      <c r="C15" s="3" t="s">
        <v>50</v>
      </c>
    </row>
    <row r="16" spans="1:5" ht="16.5" customHeight="1">
      <c r="A16" s="34" t="s">
        <v>63</v>
      </c>
      <c r="B16" s="22"/>
      <c r="C16" s="3" t="s">
        <v>64</v>
      </c>
    </row>
    <row r="17" spans="1:4" ht="16.5" customHeight="1">
      <c r="A17" s="34" t="s">
        <v>65</v>
      </c>
      <c r="B17" s="22"/>
      <c r="C17" s="3" t="s">
        <v>64</v>
      </c>
    </row>
    <row r="18" spans="1:4" ht="15">
      <c r="A18" s="34" t="s">
        <v>66</v>
      </c>
      <c r="B18" s="21" t="str">
        <f>IF('Vendor Form'!$C$14="","",'Vendor Form'!$C$14)</f>
        <v/>
      </c>
      <c r="C18" s="3" t="s">
        <v>50</v>
      </c>
    </row>
    <row r="19" spans="1:4" ht="15">
      <c r="A19" s="34" t="s">
        <v>10</v>
      </c>
      <c r="B19" s="21" t="str">
        <f>IF('Vendor Form'!$C$15="","",'Vendor Form'!$C$15)</f>
        <v/>
      </c>
      <c r="C19" s="3" t="s">
        <v>50</v>
      </c>
    </row>
    <row r="20" spans="1:4" ht="15">
      <c r="A20" s="34" t="s">
        <v>67</v>
      </c>
      <c r="B20" s="19"/>
      <c r="C20" s="3" t="s">
        <v>64</v>
      </c>
    </row>
    <row r="21" spans="1:4" ht="15">
      <c r="A21" s="34" t="s">
        <v>68</v>
      </c>
      <c r="B21" s="19"/>
      <c r="C21" s="3" t="s">
        <v>64</v>
      </c>
    </row>
    <row r="22" spans="1:4" ht="15">
      <c r="A22" s="34" t="s">
        <v>69</v>
      </c>
      <c r="B22" s="21" t="str">
        <f>IF('Vendor Form'!$C$16="","",'Vendor Form'!$C$16)</f>
        <v/>
      </c>
      <c r="C22" s="3" t="s">
        <v>50</v>
      </c>
    </row>
    <row r="23" spans="1:4" ht="15">
      <c r="A23" s="34" t="s">
        <v>70</v>
      </c>
      <c r="B23" s="21" t="str">
        <f>IF('Vendor Form'!$C$17="","",'Vendor Form'!$C$17)</f>
        <v/>
      </c>
      <c r="C23" s="3" t="s">
        <v>50</v>
      </c>
    </row>
    <row r="24" spans="1:4" ht="15">
      <c r="A24" s="34" t="s">
        <v>71</v>
      </c>
      <c r="B24" s="21" t="str">
        <f>IF('Vendor Form'!$C$19="Choose from drop down","",'Vendor Form'!$C$19)</f>
        <v/>
      </c>
      <c r="C24" s="3" t="s">
        <v>50</v>
      </c>
    </row>
    <row r="25" spans="1:4" ht="15">
      <c r="A25" s="49" t="s">
        <v>72</v>
      </c>
      <c r="B25" s="21" t="str">
        <f>IF('Vendor Form'!$C$18="","",'Vendor Form'!$C$18)</f>
        <v>Choose from drop down</v>
      </c>
      <c r="C25" s="3" t="s">
        <v>50</v>
      </c>
    </row>
    <row r="26" spans="1:4" ht="15">
      <c r="A26" s="34" t="s">
        <v>73</v>
      </c>
      <c r="B26" s="18"/>
      <c r="C26" s="3" t="s">
        <v>74</v>
      </c>
    </row>
    <row r="27" spans="1:4" ht="15">
      <c r="A27" s="35" t="s">
        <v>75</v>
      </c>
      <c r="B27" s="21" t="str">
        <f>IF('Vendor Form'!$C$29="","",'Vendor Form'!$C$29)</f>
        <v/>
      </c>
      <c r="C27" s="3" t="s">
        <v>50</v>
      </c>
      <c r="D27" s="9"/>
    </row>
    <row r="28" spans="1:4" ht="15">
      <c r="A28" s="35" t="s">
        <v>76</v>
      </c>
      <c r="B28" s="21" t="str">
        <f>IF('Vendor Form'!$C$31="","",'Vendor Form'!$C$31)</f>
        <v/>
      </c>
      <c r="C28" s="3" t="s">
        <v>50</v>
      </c>
    </row>
    <row r="29" spans="1:4" ht="15">
      <c r="A29" s="35" t="s">
        <v>77</v>
      </c>
      <c r="B29" s="21" t="str">
        <f>IF('Vendor Form'!$C$32="","",'Vendor Form'!$C$32)</f>
        <v/>
      </c>
      <c r="C29" s="3" t="s">
        <v>50</v>
      </c>
    </row>
    <row r="30" spans="1:4" ht="15">
      <c r="A30" s="34" t="s">
        <v>78</v>
      </c>
      <c r="B30" s="21" t="str">
        <f>IF('Vendor Form'!$C$36="Choose from drop down","",'Vendor Form'!$C$36)</f>
        <v/>
      </c>
      <c r="C30" s="3" t="s">
        <v>50</v>
      </c>
    </row>
    <row r="31" spans="1:4" ht="15">
      <c r="A31" s="34" t="s">
        <v>79</v>
      </c>
      <c r="B31" s="21" t="str">
        <f>IF('Vendor Form'!$C$20="","",'Vendor Form'!$C$20)</f>
        <v/>
      </c>
      <c r="C31" s="3" t="s">
        <v>50</v>
      </c>
    </row>
    <row r="32" spans="1:4" ht="15">
      <c r="A32" s="34" t="s">
        <v>80</v>
      </c>
      <c r="B32" s="19"/>
      <c r="C32" s="3" t="s">
        <v>64</v>
      </c>
    </row>
    <row r="33" spans="1:4" ht="15">
      <c r="A33" s="34" t="s">
        <v>81</v>
      </c>
      <c r="B33" s="21" t="str">
        <f>IF('Vendor Form'!$C$35="","",'Vendor Form'!$C$35)</f>
        <v/>
      </c>
      <c r="C33" s="3" t="s">
        <v>50</v>
      </c>
    </row>
    <row r="34" spans="1:4" ht="15">
      <c r="A34" s="34" t="s">
        <v>82</v>
      </c>
      <c r="B34" s="22"/>
      <c r="C34" s="3" t="s">
        <v>64</v>
      </c>
    </row>
    <row r="35" spans="1:4" ht="15">
      <c r="A35" s="34" t="s">
        <v>83</v>
      </c>
      <c r="B35" s="57" t="s">
        <v>84</v>
      </c>
      <c r="C35" s="3" t="s">
        <v>53</v>
      </c>
    </row>
    <row r="36" spans="1:4" ht="15.75">
      <c r="A36" s="62" t="s">
        <v>85</v>
      </c>
      <c r="B36" s="63"/>
      <c r="C36" s="64"/>
    </row>
    <row r="37" spans="1:4" ht="18" customHeight="1">
      <c r="A37" s="34" t="s">
        <v>86</v>
      </c>
      <c r="B37" s="17"/>
      <c r="C37" s="3" t="s">
        <v>74</v>
      </c>
      <c r="D37" s="6"/>
    </row>
    <row r="38" spans="1:4" ht="15">
      <c r="A38" s="34" t="s">
        <v>62</v>
      </c>
      <c r="B38" s="19"/>
      <c r="C38" s="3" t="s">
        <v>74</v>
      </c>
      <c r="D38" s="6"/>
    </row>
    <row r="39" spans="1:4" ht="15">
      <c r="A39" s="34" t="s">
        <v>63</v>
      </c>
      <c r="B39" s="19"/>
      <c r="C39" s="3" t="s">
        <v>74</v>
      </c>
      <c r="D39" s="6"/>
    </row>
    <row r="40" spans="1:4" ht="15">
      <c r="A40" s="34" t="s">
        <v>65</v>
      </c>
      <c r="B40" s="19"/>
      <c r="C40" s="3" t="s">
        <v>74</v>
      </c>
      <c r="D40" s="6"/>
    </row>
    <row r="41" spans="1:4" ht="15">
      <c r="A41" s="34" t="s">
        <v>66</v>
      </c>
      <c r="B41" s="19"/>
      <c r="C41" s="3" t="s">
        <v>74</v>
      </c>
      <c r="D41" s="6"/>
    </row>
    <row r="42" spans="1:4" ht="15">
      <c r="A42" s="34" t="s">
        <v>10</v>
      </c>
      <c r="B42" s="19"/>
      <c r="C42" s="3" t="s">
        <v>74</v>
      </c>
      <c r="D42" s="6"/>
    </row>
    <row r="43" spans="1:4" ht="15">
      <c r="A43" s="34" t="s">
        <v>70</v>
      </c>
      <c r="B43" s="23"/>
      <c r="C43" s="3" t="s">
        <v>74</v>
      </c>
      <c r="D43" s="6"/>
    </row>
    <row r="44" spans="1:4" ht="15.75">
      <c r="A44" s="62" t="s">
        <v>87</v>
      </c>
      <c r="B44" s="63"/>
      <c r="C44" s="64"/>
      <c r="D44" s="6"/>
    </row>
    <row r="45" spans="1:4" ht="18" customHeight="1">
      <c r="A45" s="34" t="s">
        <v>88</v>
      </c>
      <c r="B45" s="24" t="str">
        <f>IF(OR('Vendor Form'!$C$19="Choose from drop down",'Vendor Form'!$C$19="India",'Vendor Form'!$C$19="Pakistan"),"",'Vendor Form'!$C$21)</f>
        <v/>
      </c>
      <c r="C45" s="3" t="s">
        <v>50</v>
      </c>
    </row>
    <row r="46" spans="1:4" ht="15">
      <c r="A46" s="35" t="s">
        <v>89</v>
      </c>
      <c r="B46" s="21" t="str">
        <f>+IF('Vendor Form'!$C$19="Pakistan",'Vendor Form'!$C$21,IF('Vendor Form'!$C$19="italy",'Vendor Form'!$C$22,""))</f>
        <v/>
      </c>
      <c r="C46" s="3" t="s">
        <v>50</v>
      </c>
    </row>
    <row r="47" spans="1:4" ht="15">
      <c r="A47" s="35" t="s">
        <v>90</v>
      </c>
      <c r="B47" s="21" t="str">
        <f>IF('Vendor Form'!$C$19="Italy", REPLACE('Vendor Form'!C21,1,2,""),"")</f>
        <v/>
      </c>
      <c r="C47" s="3" t="s">
        <v>50</v>
      </c>
    </row>
    <row r="48" spans="1:4" ht="15">
      <c r="A48" s="35" t="s">
        <v>91</v>
      </c>
      <c r="B48" s="21" t="str">
        <f>IF('Vendor Form'!$C$19="India",'Vendor Form'!$C$21,"")</f>
        <v/>
      </c>
      <c r="C48" s="3" t="s">
        <v>50</v>
      </c>
    </row>
    <row r="49" spans="1:4" ht="15">
      <c r="A49" s="35" t="s">
        <v>92</v>
      </c>
      <c r="B49" s="18"/>
      <c r="C49" s="3" t="s">
        <v>74</v>
      </c>
    </row>
    <row r="50" spans="1:4" ht="15">
      <c r="A50" s="49" t="s">
        <v>93</v>
      </c>
      <c r="B50" s="18"/>
      <c r="C50" s="3" t="s">
        <v>64</v>
      </c>
      <c r="D50" s="6"/>
    </row>
    <row r="51" spans="1:4" ht="15">
      <c r="A51" s="34" t="s">
        <v>94</v>
      </c>
      <c r="B51" s="18"/>
      <c r="C51" s="3" t="s">
        <v>74</v>
      </c>
      <c r="D51" s="6"/>
    </row>
    <row r="52" spans="1:4" ht="15">
      <c r="A52" s="34" t="s">
        <v>95</v>
      </c>
      <c r="B52" s="18"/>
      <c r="C52" s="3" t="s">
        <v>74</v>
      </c>
      <c r="D52" s="6"/>
    </row>
    <row r="53" spans="1:4" ht="15">
      <c r="A53" s="34" t="s">
        <v>96</v>
      </c>
      <c r="B53" s="18"/>
      <c r="C53" s="3" t="s">
        <v>64</v>
      </c>
      <c r="D53" s="6"/>
    </row>
    <row r="54" spans="1:4" ht="15">
      <c r="A54" s="34" t="s">
        <v>97</v>
      </c>
      <c r="B54" s="21" t="str">
        <f>IF('Vendor Form'!$C$24="","",'Vendor Form'!$C$24)</f>
        <v/>
      </c>
      <c r="C54" s="3" t="s">
        <v>50</v>
      </c>
    </row>
    <row r="55" spans="1:4" ht="15">
      <c r="A55" s="34" t="s">
        <v>98</v>
      </c>
      <c r="B55" s="58" t="s">
        <v>6</v>
      </c>
      <c r="C55" s="1" t="s">
        <v>53</v>
      </c>
    </row>
    <row r="56" spans="1:4" ht="15">
      <c r="A56" s="35" t="s">
        <v>99</v>
      </c>
      <c r="B56" s="21" t="str">
        <f>IF('Vendor Form'!$C$26="","",'Vendor Form'!$C$26)</f>
        <v/>
      </c>
      <c r="C56" s="1" t="s">
        <v>50</v>
      </c>
      <c r="D56" s="6"/>
    </row>
    <row r="57" spans="1:4" ht="15">
      <c r="A57" s="34" t="s">
        <v>100</v>
      </c>
      <c r="B57" s="18"/>
      <c r="C57" s="1" t="s">
        <v>64</v>
      </c>
      <c r="D57" s="6"/>
    </row>
    <row r="58" spans="1:4" ht="15">
      <c r="A58" s="34" t="s">
        <v>101</v>
      </c>
      <c r="B58" s="50" t="str">
        <f>IF($B$9="ZCAR- Forwarding agent (TREU/ TRAM/ TRAP/TRBR)","0007","")</f>
        <v/>
      </c>
      <c r="C58" s="3" t="s">
        <v>50</v>
      </c>
      <c r="D58" s="6"/>
    </row>
    <row r="59" spans="1:4" ht="15.75">
      <c r="A59" s="62" t="s">
        <v>102</v>
      </c>
      <c r="B59" s="65"/>
      <c r="C59" s="64"/>
    </row>
    <row r="60" spans="1:4" ht="15">
      <c r="A60" s="34" t="s">
        <v>103</v>
      </c>
      <c r="B60" s="21" t="str">
        <f>IF('Vendor Form'!$C$25="","",'Vendor Form'!$C$25)</f>
        <v/>
      </c>
      <c r="C60" s="3" t="s">
        <v>50</v>
      </c>
    </row>
    <row r="61" spans="1:4" ht="15">
      <c r="A61" s="34" t="s">
        <v>104</v>
      </c>
      <c r="B61" s="19"/>
      <c r="C61" s="3" t="s">
        <v>64</v>
      </c>
    </row>
    <row r="62" spans="1:4" ht="15">
      <c r="A62" s="34" t="s">
        <v>105</v>
      </c>
      <c r="B62" s="59"/>
      <c r="C62" s="3" t="s">
        <v>53</v>
      </c>
    </row>
    <row r="63" spans="1:4" ht="15.75">
      <c r="A63" s="62" t="s">
        <v>106</v>
      </c>
      <c r="B63" s="65"/>
      <c r="C63" s="64"/>
    </row>
    <row r="64" spans="1:4" ht="15">
      <c r="A64" s="34" t="s">
        <v>107</v>
      </c>
      <c r="B64" s="21">
        <f>IF('Vendor Form'!$C$44&lt;&gt;"Choose from drop down",'Vendor Form'!$C$44,"")</f>
        <v>0</v>
      </c>
      <c r="C64" s="3" t="s">
        <v>50</v>
      </c>
    </row>
    <row r="65" spans="1:5" ht="15">
      <c r="A65" s="34" t="s">
        <v>108</v>
      </c>
      <c r="B65" s="21" t="str">
        <f>IF('Vendor Form'!$C$43="","",'Vendor Form'!$C$43)</f>
        <v/>
      </c>
      <c r="C65" s="3" t="s">
        <v>50</v>
      </c>
    </row>
    <row r="66" spans="1:5" ht="15">
      <c r="A66" s="35" t="s">
        <v>109</v>
      </c>
      <c r="B66" s="21" t="str">
        <f>IF('Vendor Form'!$C$44="India",'Vendor Form'!$C$46,"")</f>
        <v/>
      </c>
      <c r="C66" s="3" t="s">
        <v>50</v>
      </c>
    </row>
    <row r="67" spans="1:5" ht="15">
      <c r="A67" s="35" t="s">
        <v>110</v>
      </c>
      <c r="B67" s="21" t="str">
        <f>IF(OR('Vendor Form'!$C$44="India",'Vendor Form'!$C$44="Arabic Emirates",'Vendor Form'!$C$44="Saudi Arabia",'Vendor Form'!$C$44="Italy",'Vendor Form'!$C$44="France",'Vendor Form'!$C$44="Portugal",'Vendor Form'!$C$44="Spain",'Vendor Form'!$C$44="Russia"),'Vendor Form'!$C$45,"")</f>
        <v/>
      </c>
      <c r="C67" s="3" t="s">
        <v>50</v>
      </c>
    </row>
    <row r="68" spans="1:5" ht="15">
      <c r="A68" s="35" t="s">
        <v>111</v>
      </c>
      <c r="B68" s="21" t="str">
        <f>IF('Vendor Form'!$C$42="","",'Vendor Form'!$C$42)</f>
        <v/>
      </c>
      <c r="C68" s="3" t="s">
        <v>50</v>
      </c>
    </row>
    <row r="69" spans="1:5" ht="15">
      <c r="A69" s="35" t="s">
        <v>112</v>
      </c>
      <c r="B69" s="21" t="str">
        <f>IF(OR('Vendor Form'!$C$44="0",'Vendor Form'!$C$44="France",'Vendor Form'!$C$44="Italy",'Vendor Form'!$C$44="Spain",'Vendor Form'!$C$44="Portugal",'Vendor Form'!$C$44="Russia"),'Vendor Form'!$C$47,"")</f>
        <v/>
      </c>
      <c r="C69" s="3" t="s">
        <v>50</v>
      </c>
    </row>
    <row r="70" spans="1:5" ht="15">
      <c r="A70" s="34" t="s">
        <v>113</v>
      </c>
      <c r="B70" s="19"/>
      <c r="C70" s="3" t="s">
        <v>74</v>
      </c>
    </row>
    <row r="71" spans="1:5" ht="15">
      <c r="A71" s="34" t="s">
        <v>114</v>
      </c>
      <c r="B71" s="21">
        <f>IF(OR('Vendor Form'!$C$44="Choose from drop down",'Vendor Form'!$C$44="India"),"",'Vendor Form'!$C$46)</f>
        <v>0</v>
      </c>
      <c r="C71" s="3" t="s">
        <v>50</v>
      </c>
    </row>
    <row r="72" spans="1:5" ht="15">
      <c r="A72" s="34" t="s">
        <v>115</v>
      </c>
      <c r="B72" s="21">
        <f>IF(OR('Vendor Form'!$C$44="Choose from drop down",'Vendor Form'!$C$44="India",'Vendor Form'!$C$44="Arabic Emirates",'Vendor Form'!$C$44="Saudi Arabia",'Vendor Form'!$C$44="Russia"),"",'Vendor Form'!$C$45)</f>
        <v>0</v>
      </c>
      <c r="C72" s="3" t="s">
        <v>50</v>
      </c>
    </row>
    <row r="73" spans="1:5" ht="15">
      <c r="A73" s="34" t="s">
        <v>116</v>
      </c>
      <c r="B73" s="59"/>
      <c r="C73" s="1" t="s">
        <v>53</v>
      </c>
    </row>
    <row r="74" spans="1:5" ht="15">
      <c r="A74" s="35" t="s">
        <v>117</v>
      </c>
      <c r="B74" s="60" t="s">
        <v>6</v>
      </c>
      <c r="C74" s="1" t="s">
        <v>53</v>
      </c>
    </row>
    <row r="75" spans="1:5" ht="15">
      <c r="A75" s="15" t="s">
        <v>118</v>
      </c>
      <c r="B75" s="21" t="str">
        <f>IF('Vendor Form'!$C$48="Choose from drop down","",'Vendor Form'!$C$48)</f>
        <v>Yes</v>
      </c>
      <c r="C75" s="3" t="s">
        <v>50</v>
      </c>
      <c r="D75" s="9"/>
      <c r="E75" s="8"/>
    </row>
    <row r="76" spans="1:5" ht="15.75">
      <c r="A76" s="62" t="s">
        <v>119</v>
      </c>
      <c r="B76" s="62"/>
      <c r="C76" s="62"/>
      <c r="D76" s="9"/>
      <c r="E76" s="8"/>
    </row>
    <row r="77" spans="1:5" ht="15">
      <c r="A77" s="39" t="s">
        <v>120</v>
      </c>
      <c r="B77" s="24" t="str">
        <f>IF(VLOOKUP($B$9,'Drop down list'!$J$2:$L$7,2,FALSE)=0,"",VLOOKUP($B$9,'Drop down list'!$J$2:$L$7,2,FALSE))</f>
        <v/>
      </c>
      <c r="C77" s="1" t="s">
        <v>50</v>
      </c>
    </row>
    <row r="78" spans="1:5" ht="15">
      <c r="A78" s="35" t="s">
        <v>121</v>
      </c>
      <c r="B78" s="21" t="str">
        <f>IF(VLOOKUP($B$9,'Drop down list'!$J$2:$L$7,3,FALSE)=0,"",VLOOKUP($B$9,'Drop down list'!$J$2:$L$7,3,FALSE))</f>
        <v/>
      </c>
      <c r="C78" s="1" t="s">
        <v>50</v>
      </c>
      <c r="E78" s="1"/>
    </row>
    <row r="79" spans="1:5" ht="15">
      <c r="A79" s="35" t="s">
        <v>122</v>
      </c>
      <c r="B79" s="21" t="str">
        <f>IF($B$86&lt;&gt;"Choose from drop down",$B$86,"")</f>
        <v/>
      </c>
      <c r="C79" s="1" t="s">
        <v>50</v>
      </c>
      <c r="D79"/>
    </row>
    <row r="80" spans="1:5" ht="15">
      <c r="A80" s="35" t="s">
        <v>123</v>
      </c>
      <c r="B80" s="59" t="s">
        <v>6</v>
      </c>
      <c r="C80" s="1" t="s">
        <v>53</v>
      </c>
    </row>
    <row r="81" spans="1:5" ht="15">
      <c r="A81" s="35" t="s">
        <v>124</v>
      </c>
      <c r="B81" s="18"/>
      <c r="C81" s="1" t="s">
        <v>64</v>
      </c>
    </row>
    <row r="82" spans="1:5" ht="15">
      <c r="A82" s="34" t="s">
        <v>125</v>
      </c>
      <c r="B82" s="50" t="str">
        <f>IF('Vendor Form'!C44="India","77777777 – XX – IHB","99999999 – XX – IHCE")</f>
        <v>99999999 – XX – IHCE</v>
      </c>
      <c r="C82" s="3" t="s">
        <v>53</v>
      </c>
    </row>
    <row r="83" spans="1:5" ht="15">
      <c r="A83" s="34" t="s">
        <v>126</v>
      </c>
      <c r="B83" s="21" t="str">
        <f>IF($B$34="","","EA")</f>
        <v/>
      </c>
      <c r="C83" s="3" t="s">
        <v>50</v>
      </c>
    </row>
    <row r="84" spans="1:5" ht="15.75">
      <c r="A84" s="62" t="s">
        <v>127</v>
      </c>
      <c r="B84" s="63"/>
      <c r="C84" s="64"/>
    </row>
    <row r="85" spans="1:5" ht="15">
      <c r="A85" s="34" t="s">
        <v>128</v>
      </c>
      <c r="B85" s="24" t="str">
        <f>IF('Vendor Form'!$C$41&lt;&gt;"Choose from drop down",'Vendor Form'!$C$41,"")</f>
        <v/>
      </c>
      <c r="C85" s="3" t="s">
        <v>50</v>
      </c>
    </row>
    <row r="86" spans="1:5" ht="15">
      <c r="A86" s="35" t="s">
        <v>129</v>
      </c>
      <c r="B86" s="58" t="s">
        <v>6</v>
      </c>
      <c r="C86" s="3" t="s">
        <v>53</v>
      </c>
    </row>
    <row r="87" spans="1:5" ht="15">
      <c r="A87" s="35" t="s">
        <v>130</v>
      </c>
      <c r="B87" s="58" t="s">
        <v>6</v>
      </c>
      <c r="C87" s="1" t="s">
        <v>53</v>
      </c>
    </row>
    <row r="88" spans="1:5" ht="15" customHeight="1">
      <c r="A88" s="35" t="s">
        <v>131</v>
      </c>
      <c r="B88" s="58"/>
      <c r="C88" s="1" t="s">
        <v>53</v>
      </c>
      <c r="E88" s="7"/>
    </row>
    <row r="89" spans="1:5" ht="15">
      <c r="A89" s="35" t="s">
        <v>132</v>
      </c>
      <c r="B89" s="21" t="str">
        <f>IF(OR(LEFT(B10,1)="c",LEFT(B10,1)="d"),"2 - Delivery Date","")</f>
        <v/>
      </c>
      <c r="C89" s="3" t="s">
        <v>50</v>
      </c>
    </row>
    <row r="90" spans="1:5" ht="15">
      <c r="A90" s="35" t="s">
        <v>133</v>
      </c>
      <c r="B90" s="21" t="str">
        <f>IF(OR(LEFT(B10,1)="c",LEFT(B10,1)="d"),"X","")</f>
        <v/>
      </c>
      <c r="C90" s="3" t="s">
        <v>50</v>
      </c>
    </row>
    <row r="91" spans="1:5" ht="15">
      <c r="A91" s="35" t="s">
        <v>134</v>
      </c>
      <c r="B91" s="21" t="str">
        <f>IF('Vendor Form'!$C$33="","",'Vendor Form'!$C$33)</f>
        <v/>
      </c>
      <c r="C91" s="3" t="s">
        <v>50</v>
      </c>
    </row>
    <row r="92" spans="1:5" ht="15">
      <c r="A92" s="35" t="s">
        <v>135</v>
      </c>
      <c r="B92" s="21" t="str">
        <f>IF('Vendor Form'!$C$34="","",'Vendor Form'!$C$34)</f>
        <v/>
      </c>
      <c r="C92" s="3" t="s">
        <v>50</v>
      </c>
    </row>
    <row r="93" spans="1:5" ht="15">
      <c r="A93" s="34" t="s">
        <v>136</v>
      </c>
      <c r="B93" s="21" t="str">
        <f>IF(LEFT(B10,1)="I","Z001","")</f>
        <v/>
      </c>
      <c r="C93" s="3" t="s">
        <v>50</v>
      </c>
    </row>
    <row r="94" spans="1:5" ht="15">
      <c r="A94" s="34" t="s">
        <v>137</v>
      </c>
      <c r="B94" s="20"/>
      <c r="C94" s="3" t="s">
        <v>64</v>
      </c>
    </row>
    <row r="95" spans="1:5" ht="15.75">
      <c r="A95" s="62" t="s">
        <v>138</v>
      </c>
      <c r="B95" s="65"/>
      <c r="C95" s="64"/>
    </row>
    <row r="96" spans="1:5" ht="15">
      <c r="A96" s="35" t="s">
        <v>139</v>
      </c>
      <c r="B96" s="19"/>
      <c r="C96" s="3" t="s">
        <v>64</v>
      </c>
    </row>
    <row r="97" spans="1:4" ht="15">
      <c r="A97" s="35" t="s">
        <v>140</v>
      </c>
      <c r="B97" s="19"/>
      <c r="C97" s="3" t="s">
        <v>64</v>
      </c>
      <c r="D97" s="5"/>
    </row>
    <row r="98" spans="1:4" ht="15">
      <c r="A98" s="34" t="s">
        <v>141</v>
      </c>
      <c r="B98" s="19"/>
      <c r="C98" s="3" t="s">
        <v>64</v>
      </c>
      <c r="D98" s="5"/>
    </row>
    <row r="99" spans="1:4" ht="15">
      <c r="A99" s="35" t="s">
        <v>142</v>
      </c>
      <c r="B99" s="19"/>
      <c r="C99" s="3" t="s">
        <v>64</v>
      </c>
      <c r="D99" s="5"/>
    </row>
    <row r="100" spans="1:4" ht="15">
      <c r="A100" s="35" t="s">
        <v>143</v>
      </c>
      <c r="B100" s="19"/>
      <c r="C100" s="3" t="s">
        <v>64</v>
      </c>
      <c r="D100" s="5"/>
    </row>
    <row r="101" spans="1:4" ht="15">
      <c r="A101" s="34" t="s">
        <v>144</v>
      </c>
      <c r="B101" s="19"/>
      <c r="C101" s="3" t="s">
        <v>64</v>
      </c>
      <c r="D101" s="5"/>
    </row>
    <row r="102" spans="1:4" ht="15">
      <c r="A102" s="35" t="s">
        <v>145</v>
      </c>
      <c r="B102" s="23"/>
      <c r="C102" s="3" t="s">
        <v>64</v>
      </c>
      <c r="D102" s="5"/>
    </row>
    <row r="103" spans="1:4" ht="15.75">
      <c r="A103" s="62" t="s">
        <v>146</v>
      </c>
      <c r="B103" s="63"/>
      <c r="C103" s="64"/>
      <c r="D103" s="5"/>
    </row>
    <row r="104" spans="1:4" ht="15">
      <c r="A104" s="35" t="s">
        <v>147</v>
      </c>
      <c r="B104" s="17"/>
      <c r="C104" s="3" t="s">
        <v>64</v>
      </c>
    </row>
    <row r="105" spans="1:4" ht="15">
      <c r="A105" s="35" t="s">
        <v>148</v>
      </c>
      <c r="B105" s="18"/>
      <c r="C105" s="3" t="s">
        <v>64</v>
      </c>
    </row>
    <row r="106" spans="1:4" ht="15">
      <c r="A106" s="35" t="s">
        <v>149</v>
      </c>
      <c r="B106" s="18"/>
      <c r="C106" s="3" t="s">
        <v>64</v>
      </c>
    </row>
    <row r="107" spans="1:4" ht="15">
      <c r="A107" s="35" t="s">
        <v>150</v>
      </c>
      <c r="B107" s="20"/>
      <c r="C107" s="3" t="s">
        <v>64</v>
      </c>
    </row>
    <row r="108" spans="1:4" ht="15.75">
      <c r="A108" s="62" t="s">
        <v>151</v>
      </c>
      <c r="B108" s="63"/>
      <c r="C108" s="64"/>
    </row>
    <row r="109" spans="1:4" ht="15">
      <c r="A109" s="36" t="s">
        <v>44</v>
      </c>
      <c r="B109" s="32" t="str">
        <f>IF('Vendor Form'!$C$54="","",'Vendor Form'!$C$54)</f>
        <v/>
      </c>
      <c r="C109" s="3" t="s">
        <v>50</v>
      </c>
    </row>
    <row r="110" spans="1:4" ht="15">
      <c r="A110" s="15"/>
      <c r="B110" s="32" t="str">
        <f>IF('Vendor Form'!$C$55="","",'Vendor Form'!$C$55)</f>
        <v/>
      </c>
      <c r="C110" s="3" t="s">
        <v>50</v>
      </c>
    </row>
    <row r="111" spans="1:4" ht="15">
      <c r="A111" s="15"/>
      <c r="B111" s="32" t="str">
        <f>IF('Vendor Form'!$C$56="","",'Vendor Form'!$C$56)</f>
        <v/>
      </c>
      <c r="C111" s="3" t="s">
        <v>50</v>
      </c>
    </row>
    <row r="112" spans="1:4" ht="15">
      <c r="A112" s="15"/>
      <c r="B112" s="33" t="str">
        <f>IF('Vendor Form'!$C$57="","",'Vendor Form'!$C$57)</f>
        <v/>
      </c>
      <c r="C112" s="3" t="s">
        <v>50</v>
      </c>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row r="125" spans="3:3">
      <c r="C125" s="3"/>
    </row>
  </sheetData>
  <sheetProtection autoFilter="0"/>
  <autoFilter ref="A4:C112" xr:uid="{BF07A627-E546-4CB3-B312-857920871078}"/>
  <dataValidations xWindow="51" yWindow="380" count="2">
    <dataValidation type="list" allowBlank="1" showInputMessage="1" sqref="B11" xr:uid="{FAA70010-92EE-44F0-85DC-3442EAB10EC0}">
      <formula1>NouryonCompanyCodeAriba</formula1>
    </dataValidation>
    <dataValidation type="list" allowBlank="1" showInputMessage="1" sqref="B12" xr:uid="{5F459A96-A456-47FF-957C-A2D3D0EA8D81}">
      <formula1>NouryonCompanyCodeOther</formula1>
    </dataValidation>
  </dataValidations>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2">
        <x14:dataValidation type="list" allowBlank="1" showInputMessage="1" xr:uid="{C85BDCB3-E24B-4514-96E5-ED26DDFCFFC0}">
          <x14:formula1>
            <xm:f>'Drop down list'!$G$2:$G$30</xm:f>
          </x14:formula1>
          <xm:sqref>B10</xm:sqref>
        </x14:dataValidation>
        <x14:dataValidation type="list" allowBlank="1" showInputMessage="1" showErrorMessage="1" xr:uid="{A5ADDA27-F3F5-4C36-A52C-A2BF5F155E49}">
          <x14:formula1>
            <xm:f>'Drop down list'!$V$2:$V$4</xm:f>
          </x14:formula1>
          <xm:sqref>B94</xm:sqref>
        </x14:dataValidation>
        <x14:dataValidation type="list" allowBlank="1" showInputMessage="1" xr:uid="{8D7D16A2-1163-4361-9D48-59BBDC38521F}">
          <x14:formula1>
            <xm:f>'Drop down list'!$W$2:$W$19</xm:f>
          </x14:formula1>
          <xm:sqref>B80</xm:sqref>
        </x14:dataValidation>
        <x14:dataValidation type="list" allowBlank="1" showInputMessage="1" showErrorMessage="1" xr:uid="{F7E65A03-214F-477D-A2E5-06D3984E41CB}">
          <x14:formula1>
            <xm:f>'Drop down list'!$P$2:$P$5</xm:f>
          </x14:formula1>
          <xm:sqref>B26</xm:sqref>
        </x14:dataValidation>
        <x14:dataValidation type="list" allowBlank="1" showInputMessage="1" xr:uid="{E26362ED-6106-454B-ADE3-544CBAF7DB46}">
          <x14:formula1>
            <xm:f>'Drop down list'!$X$2:$X$5</xm:f>
          </x14:formula1>
          <xm:sqref>B74</xm:sqref>
        </x14:dataValidation>
        <x14:dataValidation type="list" allowBlank="1" showInputMessage="1" showErrorMessage="1" xr:uid="{02CDC06F-9F26-4D30-9A25-7D22501FFAED}">
          <x14:formula1>
            <xm:f>'Drop down list'!$N$2:$N$5</xm:f>
          </x14:formula1>
          <xm:sqref>B35</xm:sqref>
        </x14:dataValidation>
        <x14:dataValidation type="list" allowBlank="1" showInputMessage="1" xr:uid="{6898A9EB-F1DA-49DD-82A9-203348EBBF2C}">
          <x14:formula1>
            <xm:f>'Drop down list'!$A$2:$A$13</xm:f>
          </x14:formula1>
          <xm:sqref>B6:B7</xm:sqref>
        </x14:dataValidation>
        <x14:dataValidation type="list" allowBlank="1" showInputMessage="1" showErrorMessage="1" xr:uid="{AB202629-E696-4A52-864D-9588F221BC3F}">
          <x14:formula1>
            <xm:f>'Drop down list'!$J$2:$J$4</xm:f>
          </x14:formula1>
          <xm:sqref>B9</xm:sqref>
        </x14:dataValidation>
        <x14:dataValidation type="list" allowBlank="1" showInputMessage="1" showErrorMessage="1" xr:uid="{4DA2F9D9-F130-4C4F-A59D-FE08CCFCEEF6}">
          <x14:formula1>
            <xm:f>'Drop down list'!$U$2:$U$14</xm:f>
          </x14:formula1>
          <xm:sqref>B87</xm:sqref>
        </x14:dataValidation>
        <x14:dataValidation type="list" allowBlank="1" showInputMessage="1" showErrorMessage="1" xr:uid="{F55B178F-EA20-4187-BF64-2E9544E4D184}">
          <x14:formula1>
            <xm:f>'Drop down list'!$O$2:$O$216</xm:f>
          </x14:formula1>
          <xm:sqref>B55</xm:sqref>
        </x14:dataValidation>
        <x14:dataValidation type="list" allowBlank="1" showInputMessage="1" showErrorMessage="1" xr:uid="{896F5360-A738-406A-9EC8-DF1CCC6C9B5E}">
          <x14:formula1>
            <xm:f>'Drop down list'!$S$1:$S$8</xm:f>
          </x14:formula1>
          <xm:sqref>B82</xm:sqref>
        </x14:dataValidation>
        <x14:dataValidation type="list" allowBlank="1" showInputMessage="1" showErrorMessage="1" errorTitle="Choose from drop down" error="Choose from drop down" xr:uid="{8E3F313C-E318-4177-A635-A255DECF504D}">
          <x14:formula1>
            <xm:f>'Drop down list'!$R$2:$R$38</xm:f>
          </x14:formula1>
          <xm:sqref>B86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Z216"/>
  <sheetViews>
    <sheetView topLeftCell="O1" zoomScaleNormal="100" workbookViewId="0">
      <selection activeCell="U14" sqref="U14"/>
    </sheetView>
  </sheetViews>
  <sheetFormatPr defaultColWidth="9.28515625" defaultRowHeight="12.75"/>
  <cols>
    <col min="1" max="1" width="32.7109375" style="3" customWidth="1"/>
    <col min="2" max="2" width="28.42578125" style="3" customWidth="1"/>
    <col min="3" max="3" width="23.7109375" style="3" customWidth="1"/>
    <col min="4" max="4" width="24" style="3" customWidth="1"/>
    <col min="5" max="5" width="21.7109375" style="3" customWidth="1"/>
    <col min="6" max="6" width="23.28515625" style="3" customWidth="1"/>
    <col min="7" max="7" width="35.7109375" style="3" customWidth="1"/>
    <col min="8" max="8" width="43.7109375" style="3" customWidth="1"/>
    <col min="9" max="9" width="44.7109375" style="3" customWidth="1"/>
    <col min="10" max="10" width="34.7109375" style="3" bestFit="1" customWidth="1"/>
    <col min="11" max="11" width="44.28515625" style="3" bestFit="1" customWidth="1"/>
    <col min="12" max="12" width="26.28515625" style="3" customWidth="1"/>
    <col min="13" max="13" width="21.42578125" style="3" customWidth="1"/>
    <col min="14" max="14" width="20.28515625" style="3" bestFit="1" customWidth="1"/>
    <col min="15" max="15" width="53.5703125" style="3" customWidth="1"/>
    <col min="16" max="16" width="38.5703125" style="3" bestFit="1" customWidth="1"/>
    <col min="17" max="17" width="27" style="3" customWidth="1"/>
    <col min="18" max="18" width="59.7109375" style="3" bestFit="1" customWidth="1"/>
    <col min="19" max="20" width="20.28515625" style="3" bestFit="1" customWidth="1"/>
    <col min="21" max="21" width="32.28515625" style="3" bestFit="1" customWidth="1"/>
    <col min="22" max="22" width="20.28515625" style="3" bestFit="1" customWidth="1"/>
    <col min="23" max="23" width="63.28515625" style="3" customWidth="1"/>
    <col min="24" max="24" width="33.5703125" style="3" customWidth="1"/>
    <col min="25" max="25" width="23.28515625" style="3" customWidth="1"/>
    <col min="26" max="26" width="26.28515625" style="3" customWidth="1"/>
    <col min="27" max="16384" width="9.28515625" style="3"/>
  </cols>
  <sheetData>
    <row r="1" spans="1:26">
      <c r="A1" s="4" t="s">
        <v>152</v>
      </c>
      <c r="B1" s="4" t="s">
        <v>118</v>
      </c>
      <c r="C1" s="4" t="s">
        <v>153</v>
      </c>
      <c r="D1" s="4" t="s">
        <v>154</v>
      </c>
      <c r="E1" s="4" t="s">
        <v>155</v>
      </c>
      <c r="F1" s="4" t="s">
        <v>156</v>
      </c>
      <c r="G1" s="56" t="s">
        <v>157</v>
      </c>
      <c r="H1" s="55" t="s">
        <v>158</v>
      </c>
      <c r="I1" s="55" t="s">
        <v>159</v>
      </c>
      <c r="J1" s="4" t="s">
        <v>160</v>
      </c>
      <c r="K1" s="10" t="s">
        <v>120</v>
      </c>
      <c r="L1" s="10" t="s">
        <v>121</v>
      </c>
      <c r="M1" s="51" t="s">
        <v>161</v>
      </c>
      <c r="N1" s="52" t="s">
        <v>162</v>
      </c>
      <c r="O1" s="4" t="s">
        <v>163</v>
      </c>
      <c r="P1" s="4" t="s">
        <v>164</v>
      </c>
      <c r="Q1" s="4" t="s">
        <v>165</v>
      </c>
      <c r="R1" s="4" t="s">
        <v>166</v>
      </c>
      <c r="S1" s="4" t="s">
        <v>167</v>
      </c>
      <c r="T1" s="4" t="s">
        <v>168</v>
      </c>
      <c r="U1" s="4" t="s">
        <v>169</v>
      </c>
      <c r="V1" s="4" t="s">
        <v>170</v>
      </c>
      <c r="W1" s="4" t="s">
        <v>171</v>
      </c>
      <c r="X1" s="4" t="s">
        <v>117</v>
      </c>
      <c r="Y1" s="4" t="s">
        <v>172</v>
      </c>
      <c r="Z1" s="4" t="s">
        <v>173</v>
      </c>
    </row>
    <row r="2" spans="1:26">
      <c r="A2" s="3" t="s">
        <v>52</v>
      </c>
      <c r="B2" s="3" t="s">
        <v>6</v>
      </c>
      <c r="C2" s="3" t="s">
        <v>174</v>
      </c>
      <c r="D2" s="3" t="s">
        <v>174</v>
      </c>
      <c r="E2" t="s">
        <v>52</v>
      </c>
      <c r="F2" s="3" t="s">
        <v>6</v>
      </c>
      <c r="G2" t="s">
        <v>52</v>
      </c>
      <c r="H2" t="s">
        <v>52</v>
      </c>
      <c r="I2" t="s">
        <v>52</v>
      </c>
      <c r="J2" s="3" t="s">
        <v>52</v>
      </c>
      <c r="M2" t="s">
        <v>175</v>
      </c>
      <c r="N2" t="s">
        <v>175</v>
      </c>
      <c r="O2" t="s">
        <v>175</v>
      </c>
      <c r="R2" t="s">
        <v>175</v>
      </c>
      <c r="S2" t="s">
        <v>175</v>
      </c>
      <c r="T2" t="s">
        <v>175</v>
      </c>
      <c r="U2" t="s">
        <v>175</v>
      </c>
      <c r="V2" t="s">
        <v>175</v>
      </c>
      <c r="W2" s="3" t="s">
        <v>175</v>
      </c>
      <c r="X2" t="s">
        <v>175</v>
      </c>
      <c r="Y2" t="s">
        <v>175</v>
      </c>
      <c r="Z2" t="s">
        <v>175</v>
      </c>
    </row>
    <row r="3" spans="1:26">
      <c r="A3" s="3" t="s">
        <v>176</v>
      </c>
      <c r="B3" s="3" t="s">
        <v>41</v>
      </c>
      <c r="C3" s="3" t="s">
        <v>177</v>
      </c>
      <c r="D3" s="3" t="s">
        <v>178</v>
      </c>
      <c r="E3" s="3" t="s">
        <v>179</v>
      </c>
      <c r="F3" s="3" t="s">
        <v>180</v>
      </c>
      <c r="G3" s="3" t="s">
        <v>181</v>
      </c>
      <c r="H3" s="3" t="s">
        <v>182</v>
      </c>
      <c r="I3" s="3" t="s">
        <v>183</v>
      </c>
      <c r="J3" s="3" t="s">
        <v>184</v>
      </c>
      <c r="K3" s="1" t="s">
        <v>185</v>
      </c>
      <c r="L3" s="3" t="s">
        <v>186</v>
      </c>
      <c r="M3" s="3" t="s">
        <v>187</v>
      </c>
      <c r="N3" t="s">
        <v>84</v>
      </c>
      <c r="O3" t="s">
        <v>188</v>
      </c>
      <c r="P3" t="s">
        <v>175</v>
      </c>
      <c r="Q3" t="s">
        <v>175</v>
      </c>
      <c r="R3" s="3" t="s">
        <v>189</v>
      </c>
      <c r="S3" s="1" t="s">
        <v>190</v>
      </c>
      <c r="T3" t="s">
        <v>191</v>
      </c>
      <c r="U3" s="3" t="s">
        <v>192</v>
      </c>
      <c r="V3" s="3" t="s">
        <v>193</v>
      </c>
      <c r="W3" s="3" t="s">
        <v>194</v>
      </c>
      <c r="X3" s="3" t="s">
        <v>193</v>
      </c>
      <c r="Y3" t="s">
        <v>195</v>
      </c>
      <c r="Z3" t="s">
        <v>196</v>
      </c>
    </row>
    <row r="4" spans="1:26">
      <c r="A4" s="3" t="s">
        <v>197</v>
      </c>
      <c r="B4" s="3" t="s">
        <v>198</v>
      </c>
      <c r="C4" s="3" t="s">
        <v>199</v>
      </c>
      <c r="D4" s="3" t="s">
        <v>200</v>
      </c>
      <c r="E4" s="3" t="s">
        <v>201</v>
      </c>
      <c r="F4" s="3" t="s">
        <v>202</v>
      </c>
      <c r="G4" s="3" t="s">
        <v>203</v>
      </c>
      <c r="H4" s="3" t="s">
        <v>204</v>
      </c>
      <c r="I4" s="3" t="s">
        <v>205</v>
      </c>
      <c r="J4" s="3" t="s">
        <v>206</v>
      </c>
      <c r="K4" s="1" t="s">
        <v>185</v>
      </c>
      <c r="L4" s="3" t="s">
        <v>207</v>
      </c>
      <c r="M4" s="3" t="s">
        <v>208</v>
      </c>
      <c r="N4" s="3" t="s">
        <v>209</v>
      </c>
      <c r="O4" t="s">
        <v>210</v>
      </c>
      <c r="P4" s="1" t="s">
        <v>211</v>
      </c>
      <c r="Q4" s="3" t="s">
        <v>212</v>
      </c>
      <c r="R4" s="3" t="s">
        <v>213</v>
      </c>
      <c r="S4" s="1" t="s">
        <v>214</v>
      </c>
      <c r="T4" t="s">
        <v>215</v>
      </c>
      <c r="U4" s="3" t="s">
        <v>216</v>
      </c>
      <c r="V4" s="3" t="s">
        <v>217</v>
      </c>
      <c r="W4" s="3" t="s">
        <v>218</v>
      </c>
      <c r="X4" s="3" t="s">
        <v>217</v>
      </c>
      <c r="Y4" t="s">
        <v>219</v>
      </c>
      <c r="Z4" t="s">
        <v>220</v>
      </c>
    </row>
    <row r="5" spans="1:26">
      <c r="A5" s="3" t="s">
        <v>221</v>
      </c>
      <c r="B5" s="3" t="s">
        <v>74</v>
      </c>
      <c r="C5" s="3" t="s">
        <v>222</v>
      </c>
      <c r="D5" s="3" t="s">
        <v>223</v>
      </c>
      <c r="E5" s="3" t="s">
        <v>224</v>
      </c>
      <c r="F5" s="3" t="s">
        <v>225</v>
      </c>
      <c r="G5" s="3" t="s">
        <v>226</v>
      </c>
      <c r="H5" s="3" t="s">
        <v>227</v>
      </c>
      <c r="I5" s="3" t="s">
        <v>228</v>
      </c>
      <c r="K5" s="1" t="s">
        <v>229</v>
      </c>
      <c r="L5" s="3" t="s">
        <v>230</v>
      </c>
      <c r="M5" s="3" t="s">
        <v>231</v>
      </c>
      <c r="N5" s="3" t="s">
        <v>232</v>
      </c>
      <c r="O5" t="s">
        <v>233</v>
      </c>
      <c r="P5" s="1" t="s">
        <v>234</v>
      </c>
      <c r="Q5" s="3" t="s">
        <v>235</v>
      </c>
      <c r="R5" s="3" t="s">
        <v>236</v>
      </c>
      <c r="S5" s="1" t="s">
        <v>237</v>
      </c>
      <c r="T5" t="s">
        <v>238</v>
      </c>
      <c r="U5" s="3" t="s">
        <v>239</v>
      </c>
      <c r="W5" s="3" t="s">
        <v>240</v>
      </c>
      <c r="X5" s="3" t="s">
        <v>74</v>
      </c>
      <c r="Z5" t="s">
        <v>241</v>
      </c>
    </row>
    <row r="6" spans="1:26">
      <c r="A6" s="3" t="s">
        <v>242</v>
      </c>
      <c r="C6" s="3" t="s">
        <v>243</v>
      </c>
      <c r="D6" s="3" t="s">
        <v>244</v>
      </c>
      <c r="E6" s="3" t="s">
        <v>245</v>
      </c>
      <c r="F6" s="3" t="s">
        <v>246</v>
      </c>
      <c r="G6" s="3" t="s">
        <v>247</v>
      </c>
      <c r="H6" s="3" t="s">
        <v>248</v>
      </c>
      <c r="I6" s="3" t="s">
        <v>249</v>
      </c>
      <c r="K6" s="1" t="s">
        <v>250</v>
      </c>
      <c r="L6" s="3" t="s">
        <v>251</v>
      </c>
      <c r="M6" s="3" t="s">
        <v>252</v>
      </c>
      <c r="O6" t="s">
        <v>253</v>
      </c>
      <c r="Q6" s="3" t="s">
        <v>254</v>
      </c>
      <c r="R6" s="3" t="s">
        <v>255</v>
      </c>
      <c r="S6" s="1" t="s">
        <v>256</v>
      </c>
      <c r="T6" t="s">
        <v>257</v>
      </c>
      <c r="U6" s="3" t="s">
        <v>258</v>
      </c>
      <c r="W6" s="3" t="s">
        <v>259</v>
      </c>
      <c r="Z6" t="s">
        <v>260</v>
      </c>
    </row>
    <row r="7" spans="1:26">
      <c r="A7" s="3" t="s">
        <v>261</v>
      </c>
      <c r="C7" s="3" t="s">
        <v>262</v>
      </c>
      <c r="D7" s="3" t="s">
        <v>263</v>
      </c>
      <c r="E7" s="3" t="s">
        <v>264</v>
      </c>
      <c r="F7" s="3" t="s">
        <v>265</v>
      </c>
      <c r="G7" s="3" t="s">
        <v>266</v>
      </c>
      <c r="H7" s="3" t="s">
        <v>267</v>
      </c>
      <c r="I7" s="3" t="s">
        <v>268</v>
      </c>
      <c r="K7" s="1"/>
      <c r="M7" s="3" t="s">
        <v>269</v>
      </c>
      <c r="O7" t="s">
        <v>270</v>
      </c>
      <c r="Q7" s="3" t="s">
        <v>271</v>
      </c>
      <c r="R7" s="3" t="s">
        <v>272</v>
      </c>
      <c r="S7" s="1" t="s">
        <v>273</v>
      </c>
      <c r="T7" t="s">
        <v>274</v>
      </c>
      <c r="U7" s="3" t="s">
        <v>275</v>
      </c>
      <c r="W7" s="3" t="s">
        <v>276</v>
      </c>
      <c r="Z7" t="s">
        <v>277</v>
      </c>
    </row>
    <row r="8" spans="1:26">
      <c r="A8" s="3" t="s">
        <v>278</v>
      </c>
      <c r="C8" s="3" t="s">
        <v>279</v>
      </c>
      <c r="D8" s="3" t="s">
        <v>280</v>
      </c>
      <c r="E8" s="3" t="s">
        <v>281</v>
      </c>
      <c r="F8" s="3" t="s">
        <v>282</v>
      </c>
      <c r="G8" s="3" t="s">
        <v>283</v>
      </c>
      <c r="H8" s="3" t="s">
        <v>284</v>
      </c>
      <c r="I8" s="3" t="s">
        <v>285</v>
      </c>
      <c r="M8" s="3" t="s">
        <v>286</v>
      </c>
      <c r="O8" t="s">
        <v>287</v>
      </c>
      <c r="R8" s="3" t="s">
        <v>288</v>
      </c>
      <c r="S8" s="1" t="s">
        <v>289</v>
      </c>
      <c r="T8" t="s">
        <v>290</v>
      </c>
      <c r="U8" s="3" t="s">
        <v>291</v>
      </c>
      <c r="W8" s="3" t="s">
        <v>292</v>
      </c>
      <c r="Z8" t="s">
        <v>293</v>
      </c>
    </row>
    <row r="9" spans="1:26" ht="13.5">
      <c r="A9" s="3" t="s">
        <v>294</v>
      </c>
      <c r="C9" s="3" t="s">
        <v>295</v>
      </c>
      <c r="D9" s="3" t="s">
        <v>296</v>
      </c>
      <c r="E9" s="3" t="s">
        <v>297</v>
      </c>
      <c r="F9" s="3" t="s">
        <v>298</v>
      </c>
      <c r="G9" s="3" t="s">
        <v>299</v>
      </c>
      <c r="H9" s="3" t="s">
        <v>300</v>
      </c>
      <c r="I9" s="3" t="s">
        <v>301</v>
      </c>
      <c r="J9" s="54"/>
      <c r="M9" s="3" t="s">
        <v>302</v>
      </c>
      <c r="O9" t="s">
        <v>303</v>
      </c>
      <c r="R9" s="3" t="s">
        <v>304</v>
      </c>
      <c r="T9" t="s">
        <v>305</v>
      </c>
      <c r="U9" s="3" t="s">
        <v>306</v>
      </c>
      <c r="W9" s="3" t="s">
        <v>307</v>
      </c>
    </row>
    <row r="10" spans="1:26">
      <c r="A10" s="3" t="s">
        <v>308</v>
      </c>
      <c r="C10" s="3" t="s">
        <v>309</v>
      </c>
      <c r="D10" s="3" t="s">
        <v>310</v>
      </c>
      <c r="E10" s="3" t="s">
        <v>311</v>
      </c>
      <c r="F10" s="3" t="s">
        <v>312</v>
      </c>
      <c r="G10" s="3" t="s">
        <v>313</v>
      </c>
      <c r="H10" s="3" t="s">
        <v>314</v>
      </c>
      <c r="I10" s="3" t="s">
        <v>315</v>
      </c>
      <c r="M10" s="3" t="s">
        <v>316</v>
      </c>
      <c r="O10" t="s">
        <v>317</v>
      </c>
      <c r="R10" s="3" t="s">
        <v>318</v>
      </c>
      <c r="T10" t="s">
        <v>319</v>
      </c>
      <c r="U10" s="3" t="s">
        <v>320</v>
      </c>
      <c r="W10" s="3" t="s">
        <v>321</v>
      </c>
    </row>
    <row r="11" spans="1:26">
      <c r="A11" s="3" t="s">
        <v>322</v>
      </c>
      <c r="C11" s="3" t="s">
        <v>323</v>
      </c>
      <c r="D11" s="3" t="s">
        <v>324</v>
      </c>
      <c r="E11" s="3" t="s">
        <v>325</v>
      </c>
      <c r="F11" s="3" t="s">
        <v>326</v>
      </c>
      <c r="G11" s="3" t="s">
        <v>327</v>
      </c>
      <c r="H11" s="3" t="s">
        <v>328</v>
      </c>
      <c r="I11" s="3" t="s">
        <v>329</v>
      </c>
      <c r="M11" s="3" t="s">
        <v>330</v>
      </c>
      <c r="O11" t="s">
        <v>331</v>
      </c>
      <c r="R11" s="3" t="s">
        <v>332</v>
      </c>
      <c r="T11" t="s">
        <v>333</v>
      </c>
      <c r="U11" s="3" t="s">
        <v>334</v>
      </c>
      <c r="W11" s="3" t="s">
        <v>335</v>
      </c>
    </row>
    <row r="12" spans="1:26">
      <c r="A12" s="3" t="s">
        <v>336</v>
      </c>
      <c r="C12" s="3" t="s">
        <v>337</v>
      </c>
      <c r="D12" s="3" t="s">
        <v>338</v>
      </c>
      <c r="E12" s="3" t="s">
        <v>339</v>
      </c>
      <c r="F12" s="3" t="s">
        <v>340</v>
      </c>
      <c r="G12" s="3" t="s">
        <v>341</v>
      </c>
      <c r="H12" s="3" t="s">
        <v>342</v>
      </c>
      <c r="I12" s="3" t="s">
        <v>343</v>
      </c>
      <c r="M12" s="3" t="s">
        <v>344</v>
      </c>
      <c r="O12" t="s">
        <v>345</v>
      </c>
      <c r="R12" s="3" t="s">
        <v>346</v>
      </c>
      <c r="T12" t="s">
        <v>347</v>
      </c>
      <c r="U12" s="3" t="s">
        <v>348</v>
      </c>
      <c r="W12" s="3" t="s">
        <v>349</v>
      </c>
    </row>
    <row r="13" spans="1:26">
      <c r="A13" s="3" t="s">
        <v>350</v>
      </c>
      <c r="C13" s="3" t="s">
        <v>351</v>
      </c>
      <c r="D13" s="3" t="s">
        <v>352</v>
      </c>
      <c r="E13" s="3" t="s">
        <v>353</v>
      </c>
      <c r="F13" s="3" t="s">
        <v>354</v>
      </c>
      <c r="G13" s="3" t="s">
        <v>355</v>
      </c>
      <c r="H13" s="3" t="s">
        <v>356</v>
      </c>
      <c r="I13" s="3" t="s">
        <v>357</v>
      </c>
      <c r="M13" s="3" t="s">
        <v>358</v>
      </c>
      <c r="O13" t="s">
        <v>359</v>
      </c>
      <c r="R13" s="3" t="s">
        <v>360</v>
      </c>
      <c r="T13" t="s">
        <v>361</v>
      </c>
      <c r="U13" s="3" t="s">
        <v>374</v>
      </c>
      <c r="W13" s="3" t="s">
        <v>362</v>
      </c>
    </row>
    <row r="14" spans="1:26">
      <c r="C14" s="3" t="s">
        <v>363</v>
      </c>
      <c r="D14" s="3" t="s">
        <v>364</v>
      </c>
      <c r="E14" s="3" t="s">
        <v>365</v>
      </c>
      <c r="F14" s="3" t="s">
        <v>366</v>
      </c>
      <c r="G14" s="3" t="s">
        <v>367</v>
      </c>
      <c r="H14" s="3" t="s">
        <v>368</v>
      </c>
      <c r="I14" s="3" t="s">
        <v>369</v>
      </c>
      <c r="M14" s="3" t="s">
        <v>370</v>
      </c>
      <c r="O14" t="s">
        <v>371</v>
      </c>
      <c r="R14" s="3" t="s">
        <v>372</v>
      </c>
      <c r="T14" t="s">
        <v>373</v>
      </c>
      <c r="W14" s="3" t="s">
        <v>375</v>
      </c>
    </row>
    <row r="15" spans="1:26">
      <c r="C15" s="3" t="s">
        <v>376</v>
      </c>
      <c r="D15" s="3" t="s">
        <v>377</v>
      </c>
      <c r="E15" s="3" t="s">
        <v>378</v>
      </c>
      <c r="F15" s="3" t="s">
        <v>379</v>
      </c>
      <c r="G15" s="3" t="s">
        <v>380</v>
      </c>
      <c r="H15" s="3" t="s">
        <v>381</v>
      </c>
      <c r="I15" s="3" t="s">
        <v>382</v>
      </c>
      <c r="M15" s="3" t="s">
        <v>383</v>
      </c>
      <c r="O15" t="s">
        <v>384</v>
      </c>
      <c r="R15" s="3" t="s">
        <v>431</v>
      </c>
      <c r="T15" t="s">
        <v>386</v>
      </c>
      <c r="W15" s="3" t="s">
        <v>387</v>
      </c>
    </row>
    <row r="16" spans="1:26">
      <c r="C16" s="3" t="s">
        <v>388</v>
      </c>
      <c r="D16" s="3" t="s">
        <v>389</v>
      </c>
      <c r="E16" s="3" t="s">
        <v>390</v>
      </c>
      <c r="F16" s="3" t="s">
        <v>391</v>
      </c>
      <c r="G16" s="3" t="s">
        <v>392</v>
      </c>
      <c r="H16" s="3" t="s">
        <v>393</v>
      </c>
      <c r="I16" s="3" t="s">
        <v>394</v>
      </c>
      <c r="M16" s="3" t="s">
        <v>395</v>
      </c>
      <c r="O16" t="s">
        <v>396</v>
      </c>
      <c r="R16" s="3" t="s">
        <v>440</v>
      </c>
      <c r="T16" t="s">
        <v>398</v>
      </c>
      <c r="W16" s="3" t="s">
        <v>399</v>
      </c>
    </row>
    <row r="17" spans="3:23">
      <c r="C17" s="3" t="s">
        <v>400</v>
      </c>
      <c r="D17" s="3" t="s">
        <v>401</v>
      </c>
      <c r="E17" s="3" t="s">
        <v>402</v>
      </c>
      <c r="F17" s="3" t="s">
        <v>403</v>
      </c>
      <c r="G17" s="3" t="s">
        <v>404</v>
      </c>
      <c r="H17" s="3" t="s">
        <v>405</v>
      </c>
      <c r="I17" s="3" t="s">
        <v>406</v>
      </c>
      <c r="M17" s="3" t="s">
        <v>407</v>
      </c>
      <c r="O17" t="s">
        <v>408</v>
      </c>
      <c r="R17" s="3" t="s">
        <v>449</v>
      </c>
      <c r="T17" t="s">
        <v>410</v>
      </c>
      <c r="W17" s="3" t="s">
        <v>411</v>
      </c>
    </row>
    <row r="18" spans="3:23">
      <c r="C18" s="3" t="s">
        <v>412</v>
      </c>
      <c r="D18" s="3" t="s">
        <v>413</v>
      </c>
      <c r="E18" s="3" t="s">
        <v>414</v>
      </c>
      <c r="F18" s="3" t="s">
        <v>415</v>
      </c>
      <c r="G18" s="3" t="s">
        <v>416</v>
      </c>
      <c r="H18" s="3" t="s">
        <v>417</v>
      </c>
      <c r="I18" s="3" t="s">
        <v>418</v>
      </c>
      <c r="O18" t="s">
        <v>419</v>
      </c>
      <c r="R18" s="3" t="s">
        <v>385</v>
      </c>
      <c r="T18" t="s">
        <v>421</v>
      </c>
      <c r="W18" s="3" t="s">
        <v>422</v>
      </c>
    </row>
    <row r="19" spans="3:23">
      <c r="C19" s="3" t="s">
        <v>423</v>
      </c>
      <c r="D19" s="3" t="s">
        <v>424</v>
      </c>
      <c r="E19" s="3" t="s">
        <v>425</v>
      </c>
      <c r="F19" s="3" t="s">
        <v>426</v>
      </c>
      <c r="G19" s="3" t="s">
        <v>427</v>
      </c>
      <c r="H19" s="3" t="s">
        <v>428</v>
      </c>
      <c r="I19" s="3" t="s">
        <v>429</v>
      </c>
      <c r="O19" t="s">
        <v>430</v>
      </c>
      <c r="R19" s="72" t="s">
        <v>458</v>
      </c>
      <c r="T19" t="s">
        <v>432</v>
      </c>
      <c r="W19" s="3" t="s">
        <v>949</v>
      </c>
    </row>
    <row r="20" spans="3:23">
      <c r="C20" s="3" t="s">
        <v>433</v>
      </c>
      <c r="D20" s="3" t="s">
        <v>434</v>
      </c>
      <c r="E20" s="3" t="s">
        <v>435</v>
      </c>
      <c r="F20" s="3" t="s">
        <v>436</v>
      </c>
      <c r="G20" s="3" t="s">
        <v>437</v>
      </c>
      <c r="I20" s="3" t="s">
        <v>438</v>
      </c>
      <c r="O20" t="s">
        <v>439</v>
      </c>
      <c r="R20" s="3" t="s">
        <v>397</v>
      </c>
      <c r="T20" t="s">
        <v>441</v>
      </c>
    </row>
    <row r="21" spans="3:23">
      <c r="C21" s="3" t="s">
        <v>442</v>
      </c>
      <c r="D21" s="3" t="s">
        <v>443</v>
      </c>
      <c r="E21" s="3" t="s">
        <v>444</v>
      </c>
      <c r="F21" s="3" t="s">
        <v>445</v>
      </c>
      <c r="G21" s="3" t="s">
        <v>446</v>
      </c>
      <c r="I21" s="3" t="s">
        <v>447</v>
      </c>
      <c r="O21" t="s">
        <v>448</v>
      </c>
      <c r="R21" s="3" t="s">
        <v>466</v>
      </c>
      <c r="T21" t="s">
        <v>450</v>
      </c>
    </row>
    <row r="22" spans="3:23">
      <c r="C22" s="3" t="s">
        <v>451</v>
      </c>
      <c r="D22" s="3" t="s">
        <v>452</v>
      </c>
      <c r="E22" s="3" t="s">
        <v>453</v>
      </c>
      <c r="F22" s="3" t="s">
        <v>454</v>
      </c>
      <c r="G22" s="3" t="s">
        <v>455</v>
      </c>
      <c r="I22" s="3" t="s">
        <v>456</v>
      </c>
      <c r="O22" t="s">
        <v>457</v>
      </c>
      <c r="R22" s="3" t="s">
        <v>409</v>
      </c>
      <c r="T22" t="s">
        <v>459</v>
      </c>
    </row>
    <row r="23" spans="3:23">
      <c r="C23" s="3" t="s">
        <v>460</v>
      </c>
      <c r="D23" s="3" t="s">
        <v>461</v>
      </c>
      <c r="E23" s="3" t="s">
        <v>462</v>
      </c>
      <c r="G23" s="3" t="s">
        <v>463</v>
      </c>
      <c r="I23" s="3" t="s">
        <v>464</v>
      </c>
      <c r="O23" t="s">
        <v>465</v>
      </c>
      <c r="R23" s="72" t="s">
        <v>473</v>
      </c>
      <c r="T23" t="s">
        <v>467</v>
      </c>
    </row>
    <row r="24" spans="3:23">
      <c r="C24" s="3" t="s">
        <v>468</v>
      </c>
      <c r="D24" s="3" t="s">
        <v>469</v>
      </c>
      <c r="G24" s="3" t="s">
        <v>470</v>
      </c>
      <c r="I24" s="3" t="s">
        <v>471</v>
      </c>
      <c r="O24" t="s">
        <v>472</v>
      </c>
      <c r="R24" s="72" t="s">
        <v>936</v>
      </c>
      <c r="T24" t="s">
        <v>474</v>
      </c>
    </row>
    <row r="25" spans="3:23">
      <c r="C25" s="3" t="s">
        <v>475</v>
      </c>
      <c r="D25" s="3" t="s">
        <v>476</v>
      </c>
      <c r="G25" s="3" t="s">
        <v>477</v>
      </c>
      <c r="I25" s="3" t="s">
        <v>478</v>
      </c>
      <c r="O25" t="s">
        <v>479</v>
      </c>
      <c r="R25" s="72" t="s">
        <v>480</v>
      </c>
      <c r="T25" t="s">
        <v>481</v>
      </c>
    </row>
    <row r="26" spans="3:23">
      <c r="C26" s="3" t="s">
        <v>482</v>
      </c>
      <c r="G26" s="3" t="s">
        <v>483</v>
      </c>
      <c r="I26" s="3" t="s">
        <v>484</v>
      </c>
      <c r="O26" t="s">
        <v>485</v>
      </c>
      <c r="R26" s="3" t="s">
        <v>420</v>
      </c>
      <c r="T26" t="s">
        <v>486</v>
      </c>
    </row>
    <row r="27" spans="3:23">
      <c r="C27" s="3" t="s">
        <v>487</v>
      </c>
      <c r="G27" s="3" t="s">
        <v>488</v>
      </c>
      <c r="I27" s="3" t="s">
        <v>489</v>
      </c>
      <c r="O27" t="s">
        <v>490</v>
      </c>
      <c r="R27" s="72" t="s">
        <v>937</v>
      </c>
      <c r="T27" t="s">
        <v>491</v>
      </c>
    </row>
    <row r="28" spans="3:23">
      <c r="C28" s="3" t="s">
        <v>38</v>
      </c>
      <c r="G28" s="3" t="s">
        <v>492</v>
      </c>
      <c r="I28" s="3" t="s">
        <v>493</v>
      </c>
      <c r="O28" t="s">
        <v>494</v>
      </c>
      <c r="R28" s="72" t="s">
        <v>938</v>
      </c>
      <c r="T28" t="s">
        <v>495</v>
      </c>
    </row>
    <row r="29" spans="3:23">
      <c r="C29" s="3" t="s">
        <v>496</v>
      </c>
      <c r="G29" s="3" t="s">
        <v>497</v>
      </c>
      <c r="I29" s="3" t="s">
        <v>498</v>
      </c>
      <c r="O29" t="s">
        <v>499</v>
      </c>
      <c r="R29" s="72" t="s">
        <v>939</v>
      </c>
      <c r="T29" t="s">
        <v>500</v>
      </c>
    </row>
    <row r="30" spans="3:23">
      <c r="C30" s="3" t="s">
        <v>501</v>
      </c>
      <c r="G30" s="53" t="s">
        <v>502</v>
      </c>
      <c r="I30" s="3" t="s">
        <v>503</v>
      </c>
      <c r="O30" t="s">
        <v>504</v>
      </c>
      <c r="R30" s="72" t="s">
        <v>940</v>
      </c>
      <c r="T30" t="s">
        <v>505</v>
      </c>
    </row>
    <row r="31" spans="3:23">
      <c r="C31" s="3" t="s">
        <v>506</v>
      </c>
      <c r="G31" s="53"/>
      <c r="I31" s="3" t="s">
        <v>507</v>
      </c>
      <c r="O31" t="s">
        <v>508</v>
      </c>
      <c r="R31" s="72" t="s">
        <v>941</v>
      </c>
      <c r="T31" t="s">
        <v>509</v>
      </c>
    </row>
    <row r="32" spans="3:23">
      <c r="C32" s="3" t="s">
        <v>510</v>
      </c>
      <c r="I32" s="3" t="s">
        <v>511</v>
      </c>
      <c r="O32" t="s">
        <v>512</v>
      </c>
      <c r="R32" s="72" t="s">
        <v>942</v>
      </c>
      <c r="T32" t="s">
        <v>513</v>
      </c>
    </row>
    <row r="33" spans="3:20">
      <c r="C33" s="3" t="s">
        <v>514</v>
      </c>
      <c r="I33" s="3" t="s">
        <v>515</v>
      </c>
      <c r="O33" s="3" t="s">
        <v>516</v>
      </c>
      <c r="R33" s="72" t="s">
        <v>943</v>
      </c>
      <c r="T33" t="s">
        <v>517</v>
      </c>
    </row>
    <row r="34" spans="3:20">
      <c r="C34" s="3" t="s">
        <v>518</v>
      </c>
      <c r="I34" s="3" t="s">
        <v>519</v>
      </c>
      <c r="O34" s="3" t="s">
        <v>520</v>
      </c>
      <c r="R34" s="72" t="s">
        <v>944</v>
      </c>
      <c r="T34" t="s">
        <v>521</v>
      </c>
    </row>
    <row r="35" spans="3:20">
      <c r="C35" s="3" t="s">
        <v>522</v>
      </c>
      <c r="I35" s="3" t="s">
        <v>523</v>
      </c>
      <c r="O35" s="3" t="s">
        <v>524</v>
      </c>
      <c r="R35" s="72" t="s">
        <v>945</v>
      </c>
      <c r="T35" t="s">
        <v>525</v>
      </c>
    </row>
    <row r="36" spans="3:20">
      <c r="C36" s="3" t="s">
        <v>526</v>
      </c>
      <c r="I36" s="3" t="s">
        <v>527</v>
      </c>
      <c r="O36" s="3" t="s">
        <v>528</v>
      </c>
      <c r="R36" s="72" t="s">
        <v>946</v>
      </c>
      <c r="T36" t="s">
        <v>529</v>
      </c>
    </row>
    <row r="37" spans="3:20">
      <c r="C37" s="3" t="s">
        <v>530</v>
      </c>
      <c r="I37" s="3" t="s">
        <v>531</v>
      </c>
      <c r="O37" s="3" t="s">
        <v>532</v>
      </c>
      <c r="R37" s="72" t="s">
        <v>947</v>
      </c>
      <c r="T37" t="s">
        <v>533</v>
      </c>
    </row>
    <row r="38" spans="3:20">
      <c r="C38" s="3" t="s">
        <v>534</v>
      </c>
      <c r="I38" s="3" t="s">
        <v>535</v>
      </c>
      <c r="O38" s="3" t="s">
        <v>536</v>
      </c>
      <c r="R38" s="72" t="s">
        <v>948</v>
      </c>
      <c r="T38" t="s">
        <v>537</v>
      </c>
    </row>
    <row r="39" spans="3:20">
      <c r="C39" s="3" t="s">
        <v>538</v>
      </c>
      <c r="I39" s="3" t="s">
        <v>539</v>
      </c>
      <c r="O39" s="3" t="s">
        <v>540</v>
      </c>
      <c r="T39" t="s">
        <v>541</v>
      </c>
    </row>
    <row r="40" spans="3:20">
      <c r="C40" s="3" t="s">
        <v>542</v>
      </c>
      <c r="I40" s="3" t="s">
        <v>543</v>
      </c>
      <c r="O40" s="3" t="s">
        <v>544</v>
      </c>
      <c r="T40" t="s">
        <v>545</v>
      </c>
    </row>
    <row r="41" spans="3:20">
      <c r="C41" s="3" t="s">
        <v>546</v>
      </c>
      <c r="I41" s="3" t="s">
        <v>547</v>
      </c>
      <c r="O41" s="3" t="s">
        <v>548</v>
      </c>
      <c r="T41" t="s">
        <v>549</v>
      </c>
    </row>
    <row r="42" spans="3:20">
      <c r="C42" s="3" t="s">
        <v>550</v>
      </c>
      <c r="I42" s="3" t="s">
        <v>551</v>
      </c>
      <c r="O42" s="3" t="s">
        <v>552</v>
      </c>
      <c r="T42" t="s">
        <v>553</v>
      </c>
    </row>
    <row r="43" spans="3:20">
      <c r="C43" s="3" t="s">
        <v>554</v>
      </c>
      <c r="I43" s="3" t="s">
        <v>555</v>
      </c>
      <c r="O43" s="3" t="s">
        <v>556</v>
      </c>
      <c r="T43" t="s">
        <v>557</v>
      </c>
    </row>
    <row r="44" spans="3:20">
      <c r="C44" s="3" t="s">
        <v>558</v>
      </c>
      <c r="I44" s="3" t="s">
        <v>559</v>
      </c>
      <c r="O44" s="3" t="s">
        <v>560</v>
      </c>
      <c r="T44" t="s">
        <v>561</v>
      </c>
    </row>
    <row r="45" spans="3:20">
      <c r="C45" s="3" t="s">
        <v>562</v>
      </c>
      <c r="I45" s="3" t="s">
        <v>563</v>
      </c>
      <c r="O45" s="3" t="s">
        <v>564</v>
      </c>
      <c r="T45" t="s">
        <v>565</v>
      </c>
    </row>
    <row r="46" spans="3:20">
      <c r="C46" s="3" t="s">
        <v>566</v>
      </c>
      <c r="I46" s="3" t="s">
        <v>567</v>
      </c>
      <c r="O46" s="3" t="s">
        <v>568</v>
      </c>
      <c r="T46" t="s">
        <v>569</v>
      </c>
    </row>
    <row r="47" spans="3:20">
      <c r="C47" s="3" t="s">
        <v>570</v>
      </c>
      <c r="I47" s="3" t="s">
        <v>571</v>
      </c>
      <c r="O47" s="3" t="s">
        <v>572</v>
      </c>
      <c r="T47" t="s">
        <v>573</v>
      </c>
    </row>
    <row r="48" spans="3:20">
      <c r="C48" s="3" t="s">
        <v>574</v>
      </c>
      <c r="I48" s="3" t="s">
        <v>575</v>
      </c>
      <c r="O48" s="3" t="s">
        <v>576</v>
      </c>
      <c r="T48" t="s">
        <v>577</v>
      </c>
    </row>
    <row r="49" spans="3:20">
      <c r="C49" s="3" t="s">
        <v>578</v>
      </c>
      <c r="I49" s="3" t="s">
        <v>579</v>
      </c>
      <c r="O49" s="3" t="s">
        <v>580</v>
      </c>
      <c r="T49" t="s">
        <v>581</v>
      </c>
    </row>
    <row r="50" spans="3:20">
      <c r="C50" s="3" t="s">
        <v>582</v>
      </c>
      <c r="I50" s="3" t="s">
        <v>583</v>
      </c>
      <c r="O50" s="3" t="s">
        <v>584</v>
      </c>
      <c r="T50" t="s">
        <v>585</v>
      </c>
    </row>
    <row r="51" spans="3:20">
      <c r="C51" s="3" t="s">
        <v>586</v>
      </c>
      <c r="I51" s="3" t="s">
        <v>587</v>
      </c>
      <c r="O51" s="3" t="s">
        <v>588</v>
      </c>
      <c r="T51" t="s">
        <v>589</v>
      </c>
    </row>
    <row r="52" spans="3:20">
      <c r="C52" s="3" t="s">
        <v>590</v>
      </c>
      <c r="I52" s="3" t="s">
        <v>591</v>
      </c>
      <c r="O52" s="3" t="s">
        <v>592</v>
      </c>
      <c r="T52" t="s">
        <v>593</v>
      </c>
    </row>
    <row r="53" spans="3:20">
      <c r="C53" s="3" t="s">
        <v>594</v>
      </c>
      <c r="I53" s="3" t="s">
        <v>595</v>
      </c>
      <c r="O53" s="3" t="s">
        <v>596</v>
      </c>
      <c r="T53" t="s">
        <v>597</v>
      </c>
    </row>
    <row r="54" spans="3:20">
      <c r="C54" s="3" t="s">
        <v>598</v>
      </c>
      <c r="I54" s="3" t="s">
        <v>599</v>
      </c>
      <c r="O54" s="3" t="s">
        <v>600</v>
      </c>
      <c r="T54" t="s">
        <v>601</v>
      </c>
    </row>
    <row r="55" spans="3:20">
      <c r="C55" s="3" t="s">
        <v>602</v>
      </c>
      <c r="I55" s="3" t="s">
        <v>603</v>
      </c>
      <c r="O55" s="3" t="s">
        <v>604</v>
      </c>
      <c r="T55" t="s">
        <v>605</v>
      </c>
    </row>
    <row r="56" spans="3:20">
      <c r="C56" s="3" t="s">
        <v>606</v>
      </c>
      <c r="I56" s="3" t="s">
        <v>607</v>
      </c>
      <c r="O56" s="3" t="s">
        <v>608</v>
      </c>
      <c r="T56" t="s">
        <v>609</v>
      </c>
    </row>
    <row r="57" spans="3:20">
      <c r="C57" s="3" t="s">
        <v>610</v>
      </c>
      <c r="I57" s="3" t="s">
        <v>611</v>
      </c>
      <c r="O57" s="3" t="s">
        <v>612</v>
      </c>
      <c r="T57" t="s">
        <v>613</v>
      </c>
    </row>
    <row r="58" spans="3:20">
      <c r="C58" s="3" t="s">
        <v>614</v>
      </c>
      <c r="I58" s="3" t="s">
        <v>615</v>
      </c>
      <c r="O58" s="3" t="s">
        <v>616</v>
      </c>
      <c r="T58" t="s">
        <v>617</v>
      </c>
    </row>
    <row r="59" spans="3:20">
      <c r="C59" s="3" t="s">
        <v>618</v>
      </c>
      <c r="I59" s="3" t="s">
        <v>619</v>
      </c>
      <c r="O59" s="3" t="s">
        <v>620</v>
      </c>
      <c r="T59" t="s">
        <v>621</v>
      </c>
    </row>
    <row r="60" spans="3:20">
      <c r="C60" s="3" t="s">
        <v>622</v>
      </c>
      <c r="I60" s="3" t="s">
        <v>623</v>
      </c>
      <c r="O60" s="3" t="s">
        <v>624</v>
      </c>
      <c r="T60" t="s">
        <v>625</v>
      </c>
    </row>
    <row r="61" spans="3:20">
      <c r="C61" s="3" t="s">
        <v>626</v>
      </c>
      <c r="I61" s="3" t="s">
        <v>627</v>
      </c>
      <c r="O61" s="3" t="s">
        <v>628</v>
      </c>
      <c r="T61" t="s">
        <v>629</v>
      </c>
    </row>
    <row r="62" spans="3:20">
      <c r="C62" s="3" t="s">
        <v>630</v>
      </c>
      <c r="I62" s="3" t="s">
        <v>631</v>
      </c>
      <c r="O62" s="3" t="s">
        <v>632</v>
      </c>
      <c r="T62" t="s">
        <v>633</v>
      </c>
    </row>
    <row r="63" spans="3:20">
      <c r="C63" s="3" t="s">
        <v>634</v>
      </c>
      <c r="I63" s="3" t="s">
        <v>635</v>
      </c>
      <c r="O63" s="3" t="s">
        <v>636</v>
      </c>
      <c r="T63" t="s">
        <v>637</v>
      </c>
    </row>
    <row r="64" spans="3:20">
      <c r="C64" s="3" t="s">
        <v>638</v>
      </c>
      <c r="I64" s="3" t="s">
        <v>639</v>
      </c>
      <c r="O64" s="3" t="s">
        <v>640</v>
      </c>
      <c r="T64" t="s">
        <v>641</v>
      </c>
    </row>
    <row r="65" spans="3:20">
      <c r="C65" s="3" t="s">
        <v>642</v>
      </c>
      <c r="O65" s="3" t="s">
        <v>643</v>
      </c>
      <c r="T65" t="s">
        <v>644</v>
      </c>
    </row>
    <row r="66" spans="3:20">
      <c r="C66" s="3" t="s">
        <v>645</v>
      </c>
      <c r="O66" s="3" t="s">
        <v>646</v>
      </c>
      <c r="T66" t="s">
        <v>647</v>
      </c>
    </row>
    <row r="67" spans="3:20">
      <c r="C67" s="3" t="s">
        <v>648</v>
      </c>
      <c r="O67" s="3" t="s">
        <v>649</v>
      </c>
      <c r="T67" t="s">
        <v>650</v>
      </c>
    </row>
    <row r="68" spans="3:20">
      <c r="C68" s="3" t="s">
        <v>651</v>
      </c>
      <c r="O68" s="3" t="s">
        <v>652</v>
      </c>
      <c r="T68" t="s">
        <v>653</v>
      </c>
    </row>
    <row r="69" spans="3:20">
      <c r="C69" s="3" t="s">
        <v>654</v>
      </c>
      <c r="O69" s="3" t="s">
        <v>655</v>
      </c>
      <c r="T69" t="s">
        <v>656</v>
      </c>
    </row>
    <row r="70" spans="3:20">
      <c r="C70" s="3" t="s">
        <v>657</v>
      </c>
      <c r="O70" s="3" t="s">
        <v>658</v>
      </c>
      <c r="T70" t="s">
        <v>659</v>
      </c>
    </row>
    <row r="71" spans="3:20">
      <c r="O71" s="3" t="s">
        <v>660</v>
      </c>
      <c r="T71" t="s">
        <v>661</v>
      </c>
    </row>
    <row r="72" spans="3:20">
      <c r="O72" s="3" t="s">
        <v>662</v>
      </c>
      <c r="T72" t="s">
        <v>663</v>
      </c>
    </row>
    <row r="73" spans="3:20">
      <c r="O73" s="3" t="s">
        <v>664</v>
      </c>
      <c r="T73" t="s">
        <v>665</v>
      </c>
    </row>
    <row r="74" spans="3:20">
      <c r="O74" s="3" t="s">
        <v>666</v>
      </c>
      <c r="T74" t="s">
        <v>667</v>
      </c>
    </row>
    <row r="75" spans="3:20">
      <c r="O75" s="3" t="s">
        <v>668</v>
      </c>
      <c r="T75" t="s">
        <v>669</v>
      </c>
    </row>
    <row r="76" spans="3:20">
      <c r="O76" s="3" t="s">
        <v>670</v>
      </c>
      <c r="T76" t="s">
        <v>671</v>
      </c>
    </row>
    <row r="77" spans="3:20">
      <c r="O77" s="3" t="s">
        <v>672</v>
      </c>
      <c r="T77" t="s">
        <v>673</v>
      </c>
    </row>
    <row r="78" spans="3:20">
      <c r="O78" s="3" t="s">
        <v>674</v>
      </c>
      <c r="T78" t="s">
        <v>675</v>
      </c>
    </row>
    <row r="79" spans="3:20">
      <c r="O79" s="3" t="s">
        <v>676</v>
      </c>
      <c r="T79" t="s">
        <v>677</v>
      </c>
    </row>
    <row r="80" spans="3:20">
      <c r="O80" s="3" t="s">
        <v>678</v>
      </c>
      <c r="T80" t="s">
        <v>679</v>
      </c>
    </row>
    <row r="81" spans="15:20">
      <c r="O81" s="3" t="s">
        <v>680</v>
      </c>
      <c r="T81" t="s">
        <v>681</v>
      </c>
    </row>
    <row r="82" spans="15:20">
      <c r="O82" s="3" t="s">
        <v>682</v>
      </c>
      <c r="T82" t="s">
        <v>683</v>
      </c>
    </row>
    <row r="83" spans="15:20">
      <c r="O83" s="3" t="s">
        <v>684</v>
      </c>
      <c r="T83" t="s">
        <v>685</v>
      </c>
    </row>
    <row r="84" spans="15:20">
      <c r="O84" s="3" t="s">
        <v>686</v>
      </c>
      <c r="T84" t="s">
        <v>687</v>
      </c>
    </row>
    <row r="85" spans="15:20">
      <c r="O85" s="3" t="s">
        <v>688</v>
      </c>
      <c r="T85" t="s">
        <v>689</v>
      </c>
    </row>
    <row r="86" spans="15:20">
      <c r="O86" s="3" t="s">
        <v>690</v>
      </c>
      <c r="T86" t="s">
        <v>691</v>
      </c>
    </row>
    <row r="87" spans="15:20">
      <c r="O87" s="3" t="s">
        <v>692</v>
      </c>
      <c r="T87" t="s">
        <v>693</v>
      </c>
    </row>
    <row r="88" spans="15:20">
      <c r="O88" s="3" t="s">
        <v>694</v>
      </c>
      <c r="T88" t="s">
        <v>695</v>
      </c>
    </row>
    <row r="89" spans="15:20">
      <c r="O89" s="3" t="s">
        <v>696</v>
      </c>
      <c r="T89" t="s">
        <v>697</v>
      </c>
    </row>
    <row r="90" spans="15:20">
      <c r="O90" s="3" t="s">
        <v>698</v>
      </c>
      <c r="T90" t="s">
        <v>699</v>
      </c>
    </row>
    <row r="91" spans="15:20">
      <c r="O91" s="3" t="s">
        <v>700</v>
      </c>
      <c r="T91" t="s">
        <v>701</v>
      </c>
    </row>
    <row r="92" spans="15:20">
      <c r="O92" s="3" t="s">
        <v>702</v>
      </c>
      <c r="T92" t="s">
        <v>703</v>
      </c>
    </row>
    <row r="93" spans="15:20">
      <c r="O93" s="3" t="s">
        <v>704</v>
      </c>
      <c r="T93" t="s">
        <v>705</v>
      </c>
    </row>
    <row r="94" spans="15:20">
      <c r="O94" s="3" t="s">
        <v>706</v>
      </c>
      <c r="T94" t="s">
        <v>707</v>
      </c>
    </row>
    <row r="95" spans="15:20">
      <c r="O95" s="3" t="s">
        <v>708</v>
      </c>
      <c r="T95" t="s">
        <v>709</v>
      </c>
    </row>
    <row r="96" spans="15:20">
      <c r="O96" s="3" t="s">
        <v>710</v>
      </c>
      <c r="T96" t="s">
        <v>711</v>
      </c>
    </row>
    <row r="97" spans="15:20">
      <c r="O97" s="3" t="s">
        <v>712</v>
      </c>
      <c r="T97" t="s">
        <v>713</v>
      </c>
    </row>
    <row r="98" spans="15:20">
      <c r="O98" s="3" t="s">
        <v>714</v>
      </c>
      <c r="T98" t="s">
        <v>715</v>
      </c>
    </row>
    <row r="99" spans="15:20">
      <c r="O99" s="3" t="s">
        <v>716</v>
      </c>
      <c r="T99" t="s">
        <v>717</v>
      </c>
    </row>
    <row r="100" spans="15:20">
      <c r="O100" s="3" t="s">
        <v>718</v>
      </c>
      <c r="T100" t="s">
        <v>719</v>
      </c>
    </row>
    <row r="101" spans="15:20">
      <c r="O101" s="3" t="s">
        <v>720</v>
      </c>
      <c r="T101" t="s">
        <v>721</v>
      </c>
    </row>
    <row r="102" spans="15:20">
      <c r="O102" s="3" t="s">
        <v>722</v>
      </c>
      <c r="T102" t="s">
        <v>723</v>
      </c>
    </row>
    <row r="103" spans="15:20">
      <c r="O103" s="3" t="s">
        <v>724</v>
      </c>
      <c r="T103" t="s">
        <v>725</v>
      </c>
    </row>
    <row r="104" spans="15:20">
      <c r="O104" s="3" t="s">
        <v>726</v>
      </c>
      <c r="T104" t="s">
        <v>727</v>
      </c>
    </row>
    <row r="105" spans="15:20">
      <c r="O105" s="3" t="s">
        <v>728</v>
      </c>
      <c r="T105" t="s">
        <v>729</v>
      </c>
    </row>
    <row r="106" spans="15:20">
      <c r="O106" s="3" t="s">
        <v>730</v>
      </c>
      <c r="T106" t="s">
        <v>731</v>
      </c>
    </row>
    <row r="107" spans="15:20">
      <c r="O107" s="3" t="s">
        <v>732</v>
      </c>
      <c r="T107" t="s">
        <v>733</v>
      </c>
    </row>
    <row r="108" spans="15:20">
      <c r="O108" s="3" t="s">
        <v>734</v>
      </c>
      <c r="T108" t="s">
        <v>735</v>
      </c>
    </row>
    <row r="109" spans="15:20">
      <c r="O109" s="3" t="s">
        <v>736</v>
      </c>
      <c r="T109" t="s">
        <v>737</v>
      </c>
    </row>
    <row r="110" spans="15:20">
      <c r="O110" s="3" t="s">
        <v>738</v>
      </c>
      <c r="T110" t="s">
        <v>739</v>
      </c>
    </row>
    <row r="111" spans="15:20">
      <c r="O111" s="3" t="s">
        <v>740</v>
      </c>
      <c r="T111" t="s">
        <v>741</v>
      </c>
    </row>
    <row r="112" spans="15:20">
      <c r="O112" s="3" t="s">
        <v>742</v>
      </c>
      <c r="T112" t="s">
        <v>743</v>
      </c>
    </row>
    <row r="113" spans="15:20">
      <c r="O113" s="3" t="s">
        <v>744</v>
      </c>
      <c r="T113" t="s">
        <v>745</v>
      </c>
    </row>
    <row r="114" spans="15:20">
      <c r="O114" s="3" t="s">
        <v>746</v>
      </c>
      <c r="T114" t="s">
        <v>747</v>
      </c>
    </row>
    <row r="115" spans="15:20">
      <c r="O115" s="3" t="s">
        <v>748</v>
      </c>
      <c r="T115" t="s">
        <v>749</v>
      </c>
    </row>
    <row r="116" spans="15:20">
      <c r="O116" s="3" t="s">
        <v>750</v>
      </c>
      <c r="T116" t="s">
        <v>751</v>
      </c>
    </row>
    <row r="117" spans="15:20">
      <c r="O117" s="3" t="s">
        <v>752</v>
      </c>
      <c r="T117" t="s">
        <v>753</v>
      </c>
    </row>
    <row r="118" spans="15:20">
      <c r="O118" s="3" t="s">
        <v>754</v>
      </c>
      <c r="T118" t="s">
        <v>755</v>
      </c>
    </row>
    <row r="119" spans="15:20">
      <c r="O119" s="3" t="s">
        <v>756</v>
      </c>
      <c r="T119" t="s">
        <v>757</v>
      </c>
    </row>
    <row r="120" spans="15:20">
      <c r="O120" s="3" t="s">
        <v>758</v>
      </c>
      <c r="T120" t="s">
        <v>759</v>
      </c>
    </row>
    <row r="121" spans="15:20">
      <c r="O121" s="3" t="s">
        <v>760</v>
      </c>
      <c r="T121" t="s">
        <v>761</v>
      </c>
    </row>
    <row r="122" spans="15:20">
      <c r="O122" s="3" t="s">
        <v>762</v>
      </c>
      <c r="T122" t="s">
        <v>763</v>
      </c>
    </row>
    <row r="123" spans="15:20">
      <c r="O123" s="3" t="s">
        <v>764</v>
      </c>
      <c r="T123" t="s">
        <v>765</v>
      </c>
    </row>
    <row r="124" spans="15:20">
      <c r="O124" s="3" t="s">
        <v>766</v>
      </c>
      <c r="T124" t="s">
        <v>767</v>
      </c>
    </row>
    <row r="125" spans="15:20">
      <c r="O125" s="3" t="s">
        <v>768</v>
      </c>
      <c r="T125" t="s">
        <v>769</v>
      </c>
    </row>
    <row r="126" spans="15:20">
      <c r="O126" s="3" t="s">
        <v>770</v>
      </c>
      <c r="T126" t="s">
        <v>771</v>
      </c>
    </row>
    <row r="127" spans="15:20">
      <c r="O127" s="3" t="s">
        <v>772</v>
      </c>
      <c r="T127" t="s">
        <v>773</v>
      </c>
    </row>
    <row r="128" spans="15:20">
      <c r="O128" s="3" t="s">
        <v>774</v>
      </c>
      <c r="T128" t="s">
        <v>775</v>
      </c>
    </row>
    <row r="129" spans="15:20">
      <c r="O129" s="3" t="s">
        <v>776</v>
      </c>
      <c r="T129" t="s">
        <v>777</v>
      </c>
    </row>
    <row r="130" spans="15:20">
      <c r="O130" s="3" t="s">
        <v>778</v>
      </c>
      <c r="T130" t="s">
        <v>779</v>
      </c>
    </row>
    <row r="131" spans="15:20">
      <c r="O131" s="3" t="s">
        <v>780</v>
      </c>
      <c r="T131" t="s">
        <v>781</v>
      </c>
    </row>
    <row r="132" spans="15:20">
      <c r="O132" s="3" t="s">
        <v>782</v>
      </c>
      <c r="T132" t="s">
        <v>783</v>
      </c>
    </row>
    <row r="133" spans="15:20">
      <c r="O133" s="3" t="s">
        <v>784</v>
      </c>
      <c r="T133" t="s">
        <v>785</v>
      </c>
    </row>
    <row r="134" spans="15:20">
      <c r="O134" s="3" t="s">
        <v>786</v>
      </c>
      <c r="T134" t="s">
        <v>787</v>
      </c>
    </row>
    <row r="135" spans="15:20">
      <c r="O135" s="3" t="s">
        <v>788</v>
      </c>
      <c r="T135" t="s">
        <v>789</v>
      </c>
    </row>
    <row r="136" spans="15:20">
      <c r="O136" s="3" t="s">
        <v>790</v>
      </c>
      <c r="T136" t="s">
        <v>791</v>
      </c>
    </row>
    <row r="137" spans="15:20">
      <c r="O137" s="3" t="s">
        <v>792</v>
      </c>
      <c r="T137" t="s">
        <v>793</v>
      </c>
    </row>
    <row r="138" spans="15:20">
      <c r="O138" s="3" t="s">
        <v>794</v>
      </c>
      <c r="T138" t="s">
        <v>795</v>
      </c>
    </row>
    <row r="139" spans="15:20">
      <c r="O139" s="3" t="s">
        <v>796</v>
      </c>
      <c r="T139" t="s">
        <v>797</v>
      </c>
    </row>
    <row r="140" spans="15:20">
      <c r="O140" s="3" t="s">
        <v>798</v>
      </c>
      <c r="T140" t="s">
        <v>799</v>
      </c>
    </row>
    <row r="141" spans="15:20">
      <c r="O141" s="3" t="s">
        <v>800</v>
      </c>
      <c r="T141" t="s">
        <v>801</v>
      </c>
    </row>
    <row r="142" spans="15:20">
      <c r="O142" s="3" t="s">
        <v>802</v>
      </c>
      <c r="T142" t="s">
        <v>803</v>
      </c>
    </row>
    <row r="143" spans="15:20">
      <c r="O143" s="3" t="s">
        <v>804</v>
      </c>
      <c r="T143" t="s">
        <v>805</v>
      </c>
    </row>
    <row r="144" spans="15:20">
      <c r="O144" s="3" t="s">
        <v>806</v>
      </c>
      <c r="T144" t="s">
        <v>807</v>
      </c>
    </row>
    <row r="145" spans="15:20">
      <c r="O145" s="3" t="s">
        <v>808</v>
      </c>
      <c r="T145" t="s">
        <v>809</v>
      </c>
    </row>
    <row r="146" spans="15:20">
      <c r="O146" s="3" t="s">
        <v>810</v>
      </c>
      <c r="T146" t="s">
        <v>811</v>
      </c>
    </row>
    <row r="147" spans="15:20">
      <c r="O147" s="3" t="s">
        <v>812</v>
      </c>
      <c r="T147" t="s">
        <v>813</v>
      </c>
    </row>
    <row r="148" spans="15:20">
      <c r="O148" s="3" t="s">
        <v>814</v>
      </c>
      <c r="T148" t="s">
        <v>815</v>
      </c>
    </row>
    <row r="149" spans="15:20">
      <c r="O149" s="3" t="s">
        <v>816</v>
      </c>
      <c r="T149" t="s">
        <v>817</v>
      </c>
    </row>
    <row r="150" spans="15:20">
      <c r="O150" s="3" t="s">
        <v>818</v>
      </c>
      <c r="T150" t="s">
        <v>819</v>
      </c>
    </row>
    <row r="151" spans="15:20">
      <c r="O151" s="3" t="s">
        <v>820</v>
      </c>
      <c r="T151" t="s">
        <v>821</v>
      </c>
    </row>
    <row r="152" spans="15:20">
      <c r="O152" s="3" t="s">
        <v>822</v>
      </c>
      <c r="T152" t="s">
        <v>823</v>
      </c>
    </row>
    <row r="153" spans="15:20">
      <c r="O153" s="3" t="s">
        <v>824</v>
      </c>
      <c r="T153" t="s">
        <v>825</v>
      </c>
    </row>
    <row r="154" spans="15:20">
      <c r="O154" s="3" t="s">
        <v>826</v>
      </c>
      <c r="T154" t="s">
        <v>827</v>
      </c>
    </row>
    <row r="155" spans="15:20">
      <c r="O155" s="3" t="s">
        <v>828</v>
      </c>
      <c r="T155" t="s">
        <v>829</v>
      </c>
    </row>
    <row r="156" spans="15:20">
      <c r="O156" s="3" t="s">
        <v>830</v>
      </c>
      <c r="T156" t="s">
        <v>831</v>
      </c>
    </row>
    <row r="157" spans="15:20">
      <c r="O157" s="3" t="s">
        <v>832</v>
      </c>
      <c r="T157" t="s">
        <v>833</v>
      </c>
    </row>
    <row r="158" spans="15:20">
      <c r="O158" s="3" t="s">
        <v>834</v>
      </c>
      <c r="T158" t="s">
        <v>835</v>
      </c>
    </row>
    <row r="159" spans="15:20">
      <c r="O159" s="3" t="s">
        <v>836</v>
      </c>
      <c r="T159" t="s">
        <v>837</v>
      </c>
    </row>
    <row r="160" spans="15:20">
      <c r="O160" s="3" t="s">
        <v>838</v>
      </c>
      <c r="T160" t="s">
        <v>839</v>
      </c>
    </row>
    <row r="161" spans="15:20">
      <c r="O161" s="3" t="s">
        <v>840</v>
      </c>
      <c r="T161" t="s">
        <v>841</v>
      </c>
    </row>
    <row r="162" spans="15:20">
      <c r="O162" s="3" t="s">
        <v>842</v>
      </c>
      <c r="T162" t="s">
        <v>843</v>
      </c>
    </row>
    <row r="163" spans="15:20">
      <c r="O163" s="3" t="s">
        <v>844</v>
      </c>
      <c r="T163" t="s">
        <v>845</v>
      </c>
    </row>
    <row r="164" spans="15:20">
      <c r="O164" s="3" t="s">
        <v>846</v>
      </c>
      <c r="T164" t="s">
        <v>847</v>
      </c>
    </row>
    <row r="165" spans="15:20">
      <c r="O165" s="3" t="s">
        <v>848</v>
      </c>
      <c r="T165" t="s">
        <v>849</v>
      </c>
    </row>
    <row r="166" spans="15:20">
      <c r="O166" s="3" t="s">
        <v>850</v>
      </c>
      <c r="T166" t="s">
        <v>851</v>
      </c>
    </row>
    <row r="167" spans="15:20">
      <c r="O167" s="3" t="s">
        <v>852</v>
      </c>
      <c r="T167" t="s">
        <v>853</v>
      </c>
    </row>
    <row r="168" spans="15:20">
      <c r="O168" s="3" t="s">
        <v>854</v>
      </c>
      <c r="T168" t="s">
        <v>855</v>
      </c>
    </row>
    <row r="169" spans="15:20">
      <c r="O169" s="3" t="s">
        <v>856</v>
      </c>
      <c r="T169" t="s">
        <v>857</v>
      </c>
    </row>
    <row r="170" spans="15:20">
      <c r="O170" s="3" t="s">
        <v>858</v>
      </c>
      <c r="T170" t="s">
        <v>859</v>
      </c>
    </row>
    <row r="171" spans="15:20">
      <c r="O171" s="3" t="s">
        <v>860</v>
      </c>
      <c r="T171" t="s">
        <v>861</v>
      </c>
    </row>
    <row r="172" spans="15:20">
      <c r="O172" s="3" t="s">
        <v>862</v>
      </c>
      <c r="T172" t="s">
        <v>863</v>
      </c>
    </row>
    <row r="173" spans="15:20">
      <c r="O173" s="3" t="s">
        <v>864</v>
      </c>
      <c r="T173" t="s">
        <v>865</v>
      </c>
    </row>
    <row r="174" spans="15:20">
      <c r="O174" s="3" t="s">
        <v>866</v>
      </c>
      <c r="T174" t="s">
        <v>867</v>
      </c>
    </row>
    <row r="175" spans="15:20">
      <c r="O175" s="3" t="s">
        <v>868</v>
      </c>
      <c r="T175" t="s">
        <v>869</v>
      </c>
    </row>
    <row r="176" spans="15:20">
      <c r="O176" s="3" t="s">
        <v>870</v>
      </c>
      <c r="T176" t="s">
        <v>871</v>
      </c>
    </row>
    <row r="177" spans="15:20">
      <c r="O177" s="3" t="s">
        <v>872</v>
      </c>
      <c r="T177" t="s">
        <v>873</v>
      </c>
    </row>
    <row r="178" spans="15:20">
      <c r="O178" s="3" t="s">
        <v>874</v>
      </c>
      <c r="T178" t="s">
        <v>875</v>
      </c>
    </row>
    <row r="179" spans="15:20">
      <c r="O179" s="3" t="s">
        <v>876</v>
      </c>
      <c r="T179" t="s">
        <v>877</v>
      </c>
    </row>
    <row r="180" spans="15:20">
      <c r="O180" s="3" t="s">
        <v>878</v>
      </c>
      <c r="T180" t="s">
        <v>879</v>
      </c>
    </row>
    <row r="181" spans="15:20">
      <c r="O181" s="3" t="s">
        <v>880</v>
      </c>
      <c r="T181" t="s">
        <v>881</v>
      </c>
    </row>
    <row r="182" spans="15:20">
      <c r="O182" s="3" t="s">
        <v>882</v>
      </c>
      <c r="T182" t="s">
        <v>883</v>
      </c>
    </row>
    <row r="183" spans="15:20">
      <c r="O183" s="3" t="s">
        <v>884</v>
      </c>
      <c r="T183" t="s">
        <v>885</v>
      </c>
    </row>
    <row r="184" spans="15:20">
      <c r="O184" s="3" t="s">
        <v>886</v>
      </c>
      <c r="T184" t="s">
        <v>887</v>
      </c>
    </row>
    <row r="185" spans="15:20">
      <c r="O185" s="3" t="s">
        <v>888</v>
      </c>
      <c r="T185" t="s">
        <v>889</v>
      </c>
    </row>
    <row r="186" spans="15:20">
      <c r="O186" s="3" t="s">
        <v>890</v>
      </c>
      <c r="T186" t="s">
        <v>891</v>
      </c>
    </row>
    <row r="187" spans="15:20">
      <c r="O187" s="3" t="s">
        <v>892</v>
      </c>
      <c r="T187" t="s">
        <v>893</v>
      </c>
    </row>
    <row r="188" spans="15:20">
      <c r="O188" s="3" t="s">
        <v>894</v>
      </c>
      <c r="T188" t="s">
        <v>895</v>
      </c>
    </row>
    <row r="189" spans="15:20">
      <c r="O189" s="3" t="s">
        <v>896</v>
      </c>
      <c r="T189" t="s">
        <v>897</v>
      </c>
    </row>
    <row r="190" spans="15:20">
      <c r="O190" s="3" t="s">
        <v>898</v>
      </c>
      <c r="T190" t="s">
        <v>899</v>
      </c>
    </row>
    <row r="191" spans="15:20">
      <c r="O191" s="3" t="s">
        <v>900</v>
      </c>
      <c r="T191" t="s">
        <v>901</v>
      </c>
    </row>
    <row r="192" spans="15:20">
      <c r="O192" s="3" t="s">
        <v>902</v>
      </c>
      <c r="T192" t="s">
        <v>903</v>
      </c>
    </row>
    <row r="193" spans="15:20">
      <c r="O193" s="3" t="s">
        <v>904</v>
      </c>
      <c r="T193" t="s">
        <v>905</v>
      </c>
    </row>
    <row r="194" spans="15:20">
      <c r="O194" s="3" t="s">
        <v>906</v>
      </c>
      <c r="T194" t="s">
        <v>907</v>
      </c>
    </row>
    <row r="195" spans="15:20">
      <c r="O195" s="3" t="s">
        <v>908</v>
      </c>
      <c r="T195" t="s">
        <v>909</v>
      </c>
    </row>
    <row r="196" spans="15:20">
      <c r="O196" s="3" t="s">
        <v>910</v>
      </c>
      <c r="T196" t="s">
        <v>911</v>
      </c>
    </row>
    <row r="197" spans="15:20">
      <c r="O197" s="3" t="s">
        <v>912</v>
      </c>
      <c r="T197" t="s">
        <v>913</v>
      </c>
    </row>
    <row r="198" spans="15:20">
      <c r="O198" s="3" t="s">
        <v>914</v>
      </c>
      <c r="T198" t="s">
        <v>915</v>
      </c>
    </row>
    <row r="199" spans="15:20">
      <c r="O199" s="3" t="s">
        <v>916</v>
      </c>
      <c r="T199" t="s">
        <v>917</v>
      </c>
    </row>
    <row r="200" spans="15:20">
      <c r="O200" s="3" t="s">
        <v>918</v>
      </c>
      <c r="T200" t="s">
        <v>919</v>
      </c>
    </row>
    <row r="201" spans="15:20">
      <c r="O201" s="3" t="s">
        <v>920</v>
      </c>
    </row>
    <row r="202" spans="15:20">
      <c r="O202" s="3" t="s">
        <v>921</v>
      </c>
    </row>
    <row r="203" spans="15:20">
      <c r="O203" s="3" t="s">
        <v>922</v>
      </c>
    </row>
    <row r="204" spans="15:20">
      <c r="O204" s="3" t="s">
        <v>923</v>
      </c>
    </row>
    <row r="205" spans="15:20">
      <c r="O205" s="3" t="s">
        <v>924</v>
      </c>
    </row>
    <row r="206" spans="15:20">
      <c r="O206" s="3" t="s">
        <v>925</v>
      </c>
    </row>
    <row r="207" spans="15:20">
      <c r="O207" s="3" t="s">
        <v>926</v>
      </c>
    </row>
    <row r="208" spans="15:20">
      <c r="O208" s="3" t="s">
        <v>927</v>
      </c>
    </row>
    <row r="209" spans="15:15">
      <c r="O209" s="3" t="s">
        <v>928</v>
      </c>
    </row>
    <row r="210" spans="15:15">
      <c r="O210" s="3" t="s">
        <v>929</v>
      </c>
    </row>
    <row r="211" spans="15:15">
      <c r="O211" s="3" t="s">
        <v>930</v>
      </c>
    </row>
    <row r="212" spans="15:15">
      <c r="O212" s="3" t="s">
        <v>931</v>
      </c>
    </row>
    <row r="213" spans="15:15">
      <c r="O213" s="3" t="s">
        <v>932</v>
      </c>
    </row>
    <row r="214" spans="15:15">
      <c r="O214" s="3" t="s">
        <v>933</v>
      </c>
    </row>
    <row r="215" spans="15:15">
      <c r="O215" s="3" t="s">
        <v>934</v>
      </c>
    </row>
    <row r="216" spans="15:15">
      <c r="O216" t="s">
        <v>935</v>
      </c>
    </row>
  </sheetData>
  <phoneticPr fontId="28"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0C227F5-5A43-447F-A9B9-610D9DCD35E3}">
  <ds:schemaRefs>
    <ds:schemaRef ds:uri="http://schemas.microsoft.com/sharepoint/v3/contenttype/forms"/>
  </ds:schemaRefs>
</ds:datastoreItem>
</file>

<file path=customXml/itemProps3.xml><?xml version="1.0" encoding="utf-8"?>
<ds:datastoreItem xmlns:ds="http://schemas.openxmlformats.org/officeDocument/2006/customXml" ds:itemID="{B9AF3C80-044F-40DF-A3BE-74475BC24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Vendor Form</vt:lpstr>
      <vt:lpstr>MDM</vt:lpstr>
      <vt:lpstr>Drop down list</vt:lpstr>
      <vt:lpstr>NouryonCompanyCodeAriba</vt:lpstr>
      <vt:lpstr>NouryonCompanyCodeOther</vt:lpstr>
      <vt:lpstr>NouryonPurchaseOrganization</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y fmtid="{D5CDD505-2E9C-101B-9397-08002B2CF9AE}" pid="3" name="Order">
    <vt:r8>170500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