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tables/table1.xml" ContentType="application/vnd.openxmlformats-officedocument.spreadsheetml.table+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60c-my.sharepoint.com/personal/viviane_mariano_nouryon_com/Documents/Viviane/2026/Vendor Form/"/>
    </mc:Choice>
  </mc:AlternateContent>
  <xr:revisionPtr revIDLastSave="4" documentId="8_{DA917134-322B-44C0-BA72-2ECA45CF4DA4}" xr6:coauthVersionLast="47" xr6:coauthVersionMax="47" xr10:uidLastSave="{27A8BF02-CCBC-4B67-BB4E-EF0B7A6572AD}"/>
  <workbookProtection workbookAlgorithmName="SHA-512" workbookHashValue="7wUOB75toyGwgp5QdivDsmKDotaiYWnclpDCjHE62ihTqoMAobEpCpddlEQUI+nGTQii53vfpxYMQfXfPgmkXA==" workbookSaltValue="qslGO8Skhh4xo+MgKbRo0w==" workbookSpinCount="100000" lockStructure="1"/>
  <bookViews>
    <workbookView xWindow="-120" yWindow="-120" windowWidth="29040" windowHeight="15720" xr2:uid="{0DB4E269-F8C7-4C54-9462-84939ABF75C7}"/>
  </bookViews>
  <sheets>
    <sheet name="Vendor Form" sheetId="3" r:id="rId1"/>
    <sheet name="MDM" sheetId="1" state="hidden" r:id="rId2"/>
    <sheet name="Drop down list" sheetId="10" state="hidden" r:id="rId3"/>
  </sheets>
  <externalReferences>
    <externalReference r:id="rId4"/>
  </externalReferences>
  <definedNames>
    <definedName name="_xlnm._FilterDatabase" localSheetId="2" hidden="1">'Drop down list'!$A:$X</definedName>
    <definedName name="_xlnm._FilterDatabase" localSheetId="1" hidden="1">MDM!$A$4:$C$111</definedName>
    <definedName name="_xlnm._FilterDatabase" localSheetId="0" hidden="1">'Vendor Form'!#REF!</definedName>
    <definedName name="Company_Code">'[1]Formulas List'!$E$2:$E$64</definedName>
    <definedName name="Company_Code_for_Ariba">'[1]Formulas List'!$G$2:$G$21</definedName>
    <definedName name="ERS">'[1]Formulas List'!$Q$2:$Q$4</definedName>
    <definedName name="House_Bank">'[1]Formulas List'!$N$2:$N$5</definedName>
    <definedName name="ICMS_Taxpayer">'[1]Formulas List'!$K$2:$K$4</definedName>
    <definedName name="Incoterms1">'[1]Formulas List'!$P$2:$P$32</definedName>
    <definedName name="Industry_Key">'[1]Formulas List'!$J$2:$J$297</definedName>
    <definedName name="International_Version_Type">'[1]Formulas List'!$L$2:$L$6</definedName>
    <definedName name="Language_of_Vendor">'[1]Formulas List'!$H$2:$H$17</definedName>
    <definedName name="NobianCompanyCodeAriba">'Drop down list'!#REF!</definedName>
    <definedName name="NobianCompanyCodeother">'Drop down list'!#REF!</definedName>
    <definedName name="NobianPurchaseOrganization">'Drop down list'!#REF!</definedName>
    <definedName name="NouryonCompanyCodeAriba">'Drop down list'!$I$2:$I$19</definedName>
    <definedName name="NouryonCompanyCodeother">'Drop down list'!$J$2:$J$64</definedName>
    <definedName name="NouryonPurchaseOrganization">'Drop down list'!$H$3:$H$30</definedName>
    <definedName name="Order_Currency">'[1]Formulas List'!$O$2:$O$201</definedName>
    <definedName name="Payment_Term">'[1]Formulas List'!$M$2:$M$19</definedName>
    <definedName name="_xlnm.Print_Area" localSheetId="1">MDM!$A$1:$C$111</definedName>
    <definedName name="_xlnm.Print_Area" localSheetId="0">'Vendor Form'!$A$1:$C$56</definedName>
    <definedName name="Purchase_Organization">'[1]Formulas List'!$F$2:$F$82</definedName>
    <definedName name="SaltSpecialtiesCompanyCodeAriba">'Drop down list'!#REF!</definedName>
    <definedName name="SaltSpecialtiesCompanyCodeother">'Drop down list'!#REF!</definedName>
    <definedName name="SaltSpecialtiesPurchaseOrganization">'Drop down list'!#REF!</definedName>
    <definedName name="Stand_Method">'[1]Formulas List'!$I$2:$I$4</definedName>
    <definedName name="test">MDM!$B$6,MDM!$B$8,MDM!$B$9,MDM!#REF!,MDM!$B$10,MDM!$B$11,MDM!#REF!</definedName>
    <definedName name="TypeofRequest">'[1]Formulas List'!$A$2:$A$5</definedName>
    <definedName name="Vendor_account_group">'[1]Formulas List'!$B$2:$B$7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2" i="1" l="1"/>
  <c r="B89" i="1" l="1"/>
  <c r="B88" i="1"/>
  <c r="B5" i="1" l="1"/>
  <c r="B33" i="1" l="1"/>
  <c r="B57" i="1" l="1"/>
  <c r="B30" i="1" l="1"/>
  <c r="B59" i="1"/>
  <c r="B2" i="1" l="1"/>
  <c r="A46" i="3"/>
  <c r="B74" i="1" l="1"/>
  <c r="B66" i="1" l="1"/>
  <c r="B55" i="1"/>
  <c r="B53" i="1" l="1"/>
  <c r="B31" i="1" l="1"/>
  <c r="A45" i="3"/>
  <c r="B15" i="1" l="1"/>
  <c r="B71" i="1" l="1"/>
  <c r="B108" i="1" l="1"/>
  <c r="B68" i="1" l="1"/>
  <c r="B64" i="1"/>
  <c r="B29" i="1"/>
  <c r="B28" i="1"/>
  <c r="B27" i="1"/>
  <c r="B24" i="1"/>
  <c r="B23" i="1"/>
  <c r="B22" i="1"/>
  <c r="B19" i="1"/>
  <c r="B18" i="1"/>
  <c r="B82" i="1" l="1"/>
  <c r="B77" i="1"/>
  <c r="B76" i="1"/>
  <c r="B70" i="1"/>
  <c r="B67" i="1" l="1"/>
  <c r="B90" i="1"/>
  <c r="B84" i="1"/>
  <c r="B91" i="1"/>
  <c r="B111" i="1"/>
  <c r="B110" i="1"/>
  <c r="B109" i="1"/>
  <c r="B45" i="1"/>
  <c r="B65" i="1"/>
  <c r="B78" i="1"/>
  <c r="B63" i="1"/>
  <c r="B48" i="1"/>
  <c r="B47" i="1"/>
  <c r="B4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B25" authorId="0" shapeId="0" xr:uid="{0BE324AB-7778-4194-9CFE-84357D183FA0}">
      <text>
        <r>
          <rPr>
            <sz val="9"/>
            <color indexed="81"/>
            <rFont val="Tahoma"/>
            <family val="2"/>
          </rPr>
          <t>Optional: 
Standard Carrier Alpha Code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Juliet, G.M.D. (Gisèle)</author>
    <author>Attary, H. (Hanane) [NRISC]</author>
    <author>Falcon Ramos, O.J. (Oliver)</author>
  </authors>
  <commentList>
    <comment ref="A8" authorId="0" shapeId="0" xr:uid="{5A0441E0-C1E1-4D84-B2E4-EA07D103BAB7}">
      <text>
        <r>
          <rPr>
            <sz val="9"/>
            <color indexed="81"/>
            <rFont val="Tahoma"/>
            <family val="2"/>
          </rPr>
          <t xml:space="preserve">
Provide for all requests, except create vendor.</t>
        </r>
      </text>
    </comment>
    <comment ref="A11" authorId="0" shapeId="0" xr:uid="{A9F2C8B8-4AA7-4295-AAA1-C7BE9684E62A}">
      <text>
        <r>
          <rPr>
            <sz val="9"/>
            <color indexed="81"/>
            <rFont val="Tahoma"/>
            <family val="2"/>
          </rPr>
          <t>For which country/company is the vendor to be used.</t>
        </r>
      </text>
    </comment>
    <comment ref="A12" authorId="0" shapeId="0" xr:uid="{08A944A5-84A0-4283-B549-147F15D25C3A}">
      <text>
        <r>
          <rPr>
            <sz val="9"/>
            <color indexed="81"/>
            <rFont val="Tahoma"/>
            <family val="2"/>
          </rPr>
          <t>If not for Ariba fill in for which country/company is the vendor to be used.</t>
        </r>
      </text>
    </comment>
    <comment ref="A13" authorId="0" shapeId="0" xr:uid="{52918021-E91C-4D56-9898-94378C0EAE38}">
      <text>
        <r>
          <rPr>
            <sz val="9"/>
            <color indexed="81"/>
            <rFont val="Tahoma"/>
            <family val="2"/>
          </rPr>
          <t xml:space="preserve">
If a prosepect fill so MDM can link the SAP vendor to the ACM ID.  </t>
        </r>
      </text>
    </comment>
    <comment ref="A26" authorId="0" shapeId="0" xr:uid="{10BC7901-BA06-41B2-910A-46C336676DEF}">
      <text>
        <r>
          <rPr>
            <sz val="9"/>
            <color indexed="81"/>
            <rFont val="Tahoma"/>
            <family val="2"/>
          </rPr>
          <t xml:space="preserve">
Mandatory for Brazil</t>
        </r>
      </text>
    </comment>
    <comment ref="A33" authorId="0" shapeId="0" xr:uid="{6EB72E83-CA66-430B-B2C0-256F6ABBBEAF}">
      <text>
        <r>
          <rPr>
            <sz val="9"/>
            <color indexed="81"/>
            <rFont val="Tahoma"/>
            <family val="2"/>
          </rPr>
          <t xml:space="preserve">
To maintain a Nouryon e-mail address for a supplier the approval of Maikel Balk is needed.</t>
        </r>
      </text>
    </comment>
    <comment ref="A35" authorId="0" shapeId="0" xr:uid="{A0B12A97-F332-44E8-BD5C-EA7C9D72432D}">
      <text>
        <r>
          <rPr>
            <sz val="9"/>
            <color indexed="81"/>
            <rFont val="Tahoma"/>
            <family val="2"/>
          </rPr>
          <t xml:space="preserve">
E-mail standard, to deviate to printer or fax an approval is needed from Maikel Balk.</t>
        </r>
      </text>
    </comment>
    <comment ref="A36" authorId="0" shapeId="0" xr:uid="{667F906D-E8A6-40BF-9116-E4D274BA4CBB}">
      <text>
        <r>
          <rPr>
            <sz val="9"/>
            <color indexed="81"/>
            <rFont val="Tahoma"/>
            <family val="2"/>
          </rPr>
          <t xml:space="preserve">
Used for China</t>
        </r>
      </text>
    </comment>
    <comment ref="A46" authorId="0" shapeId="0" xr:uid="{97A15669-88EF-4EEC-8817-1FF956791D2E}">
      <text>
        <r>
          <rPr>
            <sz val="9"/>
            <color indexed="81"/>
            <rFont val="Tahoma"/>
            <family val="2"/>
          </rPr>
          <t xml:space="preserve">
VAT Italy is also maintained here. VAT Paksitan is only maintained here.</t>
        </r>
      </text>
    </comment>
    <comment ref="A47" authorId="0" shapeId="0" xr:uid="{12152E9D-0EFD-4D1A-8A2F-1FE318C8DFA8}">
      <text>
        <r>
          <rPr>
            <sz val="9"/>
            <color indexed="81"/>
            <rFont val="Tahoma"/>
            <family val="2"/>
          </rPr>
          <t xml:space="preserve">
VAT Italy is addtionaly maintaied here. It can be a different number.</t>
        </r>
      </text>
    </comment>
    <comment ref="A48" authorId="0" shapeId="0" xr:uid="{3938804D-F503-4E20-BFED-0DD48FD4EE86}">
      <text>
        <r>
          <rPr>
            <sz val="9"/>
            <color indexed="81"/>
            <rFont val="Tahoma"/>
            <family val="2"/>
          </rPr>
          <t xml:space="preserve">
VAT India is maintained only here.</t>
        </r>
      </text>
    </comment>
    <comment ref="A50" authorId="0" shapeId="0" xr:uid="{A670C633-E444-465D-BBC2-37F051D8A38D}">
      <text>
        <r>
          <rPr>
            <sz val="9"/>
            <color indexed="81"/>
            <rFont val="Tahoma"/>
            <family val="2"/>
          </rPr>
          <t xml:space="preserve">
Used for Argentina</t>
        </r>
      </text>
    </comment>
    <comment ref="A51" authorId="0" shapeId="0" xr:uid="{437D390D-2C5E-47A8-BD6F-7B405282A8B8}">
      <text>
        <r>
          <rPr>
            <sz val="9"/>
            <color indexed="81"/>
            <rFont val="Tahoma"/>
            <family val="2"/>
          </rPr>
          <t xml:space="preserve">
Used for Argentina</t>
        </r>
      </text>
    </comment>
    <comment ref="A52" authorId="1" shapeId="0" xr:uid="{71FFEFC8-B1FD-4990-B277-A24FDE6FE56A}">
      <text>
        <r>
          <rPr>
            <sz val="9"/>
            <color indexed="81"/>
            <rFont val="Tahoma"/>
            <family val="2"/>
          </rPr>
          <t>Mandatory for Vendor Account Group:
ZINT and ZICP</t>
        </r>
      </text>
    </comment>
    <comment ref="A55" authorId="0" shapeId="0" xr:uid="{28EDA2B2-A765-4582-BD21-46391216F599}">
      <text>
        <r>
          <rPr>
            <sz val="9"/>
            <color indexed="81"/>
            <rFont val="Tahoma"/>
            <family val="2"/>
          </rPr>
          <t xml:space="preserve">
Standard Carrier Alpha Code - Optional for ZCAR</t>
        </r>
      </text>
    </comment>
    <comment ref="A57" authorId="0" shapeId="0" xr:uid="{76490C2A-ADA1-4329-965C-7C145BD21A2F}">
      <text>
        <r>
          <rPr>
            <sz val="9"/>
            <color indexed="81"/>
            <rFont val="Tahoma"/>
            <family val="2"/>
          </rPr>
          <t xml:space="preserve">
007 if Vendor Account Group ZACAR is used.</t>
        </r>
      </text>
    </comment>
    <comment ref="A60" authorId="0" shapeId="0" xr:uid="{947A8AB1-A00A-4B56-92F7-E532535B09AB}">
      <text>
        <r>
          <rPr>
            <sz val="9"/>
            <color indexed="81"/>
            <rFont val="Tahoma"/>
            <family val="2"/>
          </rPr>
          <t>If the vendor is blocked because it is a duplicate, the surviving vendor number shoud be maintained here.</t>
        </r>
      </text>
    </comment>
    <comment ref="A61" authorId="0" shapeId="0" xr:uid="{1BBFABA4-1773-482D-8CE0-7E06195DF79F}">
      <text>
        <r>
          <rPr>
            <sz val="9"/>
            <color indexed="81"/>
            <rFont val="Tahoma"/>
            <family val="2"/>
          </rPr>
          <t>Naming Convention - 
First name and Last Name
eg. Daan van Dort</t>
        </r>
      </text>
    </comment>
    <comment ref="A65" authorId="0" shapeId="0" xr:uid="{E2736A6A-AB20-4D5D-9C94-053ECA31F6D8}">
      <text>
        <r>
          <rPr>
            <sz val="9"/>
            <color indexed="81"/>
            <rFont val="Tahoma"/>
            <family val="2"/>
          </rPr>
          <t>Only applicable for</t>
        </r>
        <r>
          <rPr>
            <b/>
            <sz val="9"/>
            <color indexed="81"/>
            <rFont val="Tahoma"/>
            <family val="2"/>
          </rPr>
          <t xml:space="preserve"> India</t>
        </r>
        <r>
          <rPr>
            <sz val="9"/>
            <color indexed="81"/>
            <rFont val="Tahoma"/>
            <family val="2"/>
          </rPr>
          <t>.</t>
        </r>
      </text>
    </comment>
    <comment ref="A66" authorId="0" shapeId="0" xr:uid="{DE8DBD82-E968-465A-8DA6-05B6867A1C9C}">
      <text>
        <r>
          <rPr>
            <sz val="9"/>
            <color indexed="81"/>
            <rFont val="Tahoma"/>
            <family val="2"/>
          </rPr>
          <t xml:space="preserve">Only applicable for </t>
        </r>
        <r>
          <rPr>
            <b/>
            <sz val="9"/>
            <color indexed="81"/>
            <rFont val="Tahoma"/>
            <family val="2"/>
          </rPr>
          <t xml:space="preserve">India </t>
        </r>
        <r>
          <rPr>
            <sz val="9"/>
            <color indexed="81"/>
            <rFont val="Tahoma"/>
            <family val="2"/>
          </rPr>
          <t>or</t>
        </r>
        <r>
          <rPr>
            <b/>
            <sz val="9"/>
            <color indexed="81"/>
            <rFont val="Tahoma"/>
            <family val="2"/>
          </rPr>
          <t xml:space="preserve"> Arabic Emirates</t>
        </r>
        <r>
          <rPr>
            <sz val="9"/>
            <color indexed="81"/>
            <rFont val="Tahoma"/>
            <family val="2"/>
          </rPr>
          <t>.</t>
        </r>
      </text>
    </comment>
    <comment ref="A68" authorId="0" shapeId="0" xr:uid="{C76724DD-F5BC-4676-8ADF-A793942A36C6}">
      <text>
        <r>
          <rPr>
            <sz val="9"/>
            <color indexed="81"/>
            <rFont val="Tahoma"/>
            <family val="2"/>
          </rPr>
          <t xml:space="preserve">
Only applicable for </t>
        </r>
        <r>
          <rPr>
            <b/>
            <sz val="9"/>
            <color indexed="81"/>
            <rFont val="Tahoma"/>
            <family val="2"/>
          </rPr>
          <t>Spain, Portugal, France</t>
        </r>
        <r>
          <rPr>
            <sz val="9"/>
            <color indexed="81"/>
            <rFont val="Tahoma"/>
            <family val="2"/>
          </rPr>
          <t xml:space="preserve"> and</t>
        </r>
        <r>
          <rPr>
            <b/>
            <sz val="9"/>
            <color indexed="81"/>
            <rFont val="Tahoma"/>
            <family val="2"/>
          </rPr>
          <t xml:space="preserve"> Italy</t>
        </r>
        <r>
          <rPr>
            <sz val="9"/>
            <color indexed="81"/>
            <rFont val="Tahoma"/>
            <family val="2"/>
          </rPr>
          <t xml:space="preserve"> if no IBAN is used.</t>
        </r>
      </text>
    </comment>
    <comment ref="A69" authorId="0" shapeId="0" xr:uid="{25B6B21F-3502-49FC-BA12-11EA54307A97}">
      <text>
        <r>
          <rPr>
            <sz val="9"/>
            <color indexed="81"/>
            <rFont val="Tahoma"/>
            <family val="2"/>
          </rPr>
          <t xml:space="preserve">
If bank account has more than 18 characters. Mandatory Brazil / Optional for China</t>
        </r>
      </text>
    </comment>
    <comment ref="A72" authorId="0" shapeId="0" xr:uid="{BABF236F-2B02-45F5-B390-0D73BE124719}">
      <text>
        <r>
          <rPr>
            <sz val="9"/>
            <color indexed="81"/>
            <rFont val="Tahoma"/>
            <family val="2"/>
          </rPr>
          <t>Currency Code plus 1 digit sequential. Example: EUR1 next Bank Account for vendor is EUR2 If next bank account has different currency then it is USD1.</t>
        </r>
      </text>
    </comment>
    <comment ref="A73" authorId="1" shapeId="0" xr:uid="{CC28683B-F68E-4DB2-B45F-6C4C4A1FFCE1}">
      <text>
        <r>
          <rPr>
            <sz val="9"/>
            <color indexed="81"/>
            <rFont val="Tahoma"/>
            <family val="2"/>
          </rPr>
          <t xml:space="preserve">Call Date/Phone Number/ Receiver/Caller
</t>
        </r>
      </text>
    </comment>
    <comment ref="A76" authorId="0" shapeId="0" xr:uid="{C41DB2AB-97C0-4578-8644-A215F7ECC5AD}">
      <text>
        <r>
          <rPr>
            <sz val="9"/>
            <color indexed="81"/>
            <rFont val="Tahoma"/>
            <family val="2"/>
          </rPr>
          <t>Based on Vendor Account Group
ZVND, ZCAR = 3211000      ZINT= 3311000
ZEMP = 3532500
ZICP = 3311046</t>
        </r>
      </text>
    </comment>
    <comment ref="A77" authorId="0" shapeId="0" xr:uid="{2E051023-353C-4550-AB95-D84C3E2BFBC3}">
      <text>
        <r>
          <rPr>
            <sz val="9"/>
            <color indexed="81"/>
            <rFont val="Tahoma"/>
            <family val="2"/>
          </rPr>
          <t xml:space="preserve">
ZVND, ZCAR = A1              ZINT = A2</t>
        </r>
      </text>
    </comment>
    <comment ref="A78" authorId="0" shapeId="0" xr:uid="{0AEA7503-5E12-4D82-8840-7A41A4083A79}">
      <text>
        <r>
          <rPr>
            <sz val="9"/>
            <color indexed="81"/>
            <rFont val="Tahoma"/>
            <family val="2"/>
          </rPr>
          <t>Payment Term Purchasing Org automatically coppied.</t>
        </r>
      </text>
    </comment>
    <comment ref="A80" authorId="0" shapeId="0" xr:uid="{1D7B0FD6-AC5F-4010-AEE2-C5EA727866C3}">
      <text>
        <r>
          <rPr>
            <sz val="9"/>
            <color indexed="81"/>
            <rFont val="Tahoma"/>
            <family val="2"/>
          </rPr>
          <t>Only to be maintained with approval of the PAO Manager.</t>
        </r>
      </text>
    </comment>
    <comment ref="A82" authorId="0" shapeId="0" xr:uid="{1018966F-AE4D-4BBB-9A30-8C19039F9515}">
      <text>
        <r>
          <rPr>
            <sz val="9"/>
            <color indexed="81"/>
            <rFont val="Tahoma"/>
            <family val="2"/>
          </rPr>
          <t xml:space="preserve">
EA if Payment Supplement Email is maintained.</t>
        </r>
      </text>
    </comment>
    <comment ref="A87" authorId="2" shapeId="0" xr:uid="{D2A88D70-B0EA-4233-8751-567C727F333E}">
      <text>
        <r>
          <rPr>
            <b/>
            <sz val="9"/>
            <color indexed="81"/>
            <rFont val="Tahoma"/>
            <family val="2"/>
          </rPr>
          <t>Free Text - Name of City or Port relevant for goods delivery</t>
        </r>
      </text>
    </comment>
    <comment ref="A92" authorId="0" shapeId="0" xr:uid="{A9D96E7D-6F17-4468-90EC-7BF080671AE3}">
      <text>
        <r>
          <rPr>
            <sz val="9"/>
            <color indexed="81"/>
            <rFont val="Tahoma"/>
            <family val="2"/>
          </rPr>
          <t>Automatic Z001 for Purchase Organization IGAR, INOB and ISSP</t>
        </r>
      </text>
    </comment>
    <comment ref="A93" authorId="0" shapeId="0" xr:uid="{430CC920-C8E6-4632-8C30-AD2D6DFAC7AC}">
      <text>
        <r>
          <rPr>
            <sz val="9"/>
            <color indexed="81"/>
            <rFont val="Tahoma"/>
            <family val="2"/>
          </rPr>
          <t>Mainly used for Transport
Evaluated receipt settlement (ERS) - ERS is a process of paying for goods and services from a packing slip rather than from a separate invoice document. The payee uses data in the packing slip to apply for the payments.</t>
        </r>
      </text>
    </comment>
    <comment ref="A105" authorId="0" shapeId="0" xr:uid="{D1DAD85C-EA9A-40AB-AD85-529663D20796}">
      <text>
        <r>
          <rPr>
            <sz val="9"/>
            <color indexed="81"/>
            <rFont val="Tahoma"/>
            <family val="2"/>
          </rPr>
          <t>Only to be maintained with approval of the PAO Manager.</t>
        </r>
      </text>
    </comment>
    <comment ref="A106" authorId="0" shapeId="0" xr:uid="{A06867A9-B5E7-4FF2-80DD-FD1D06BEBF6A}">
      <text>
        <r>
          <rPr>
            <sz val="9"/>
            <color indexed="81"/>
            <rFont val="Tahoma"/>
            <family val="2"/>
          </rPr>
          <t>If the vendor is not active for purchase organization IGAR and is needed for contract or sourcing in Ariba, the yy partner should be added to all active purchase organization of the vendor. And not be extended to IGAR.</t>
        </r>
      </text>
    </comment>
    <comment ref="A108" authorId="0" shapeId="0" xr:uid="{02AF1A0F-1D90-4749-BCBD-D881416CAA22}">
      <text>
        <r>
          <rPr>
            <sz val="9"/>
            <color indexed="81"/>
            <rFont val="Tahoma"/>
            <family val="2"/>
          </rPr>
          <t xml:space="preserve">
Additional info supplier/ May be used to provide additional info to MDM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J1" authorId="0" shapeId="0" xr:uid="{BCBFBF27-4888-49E9-B7E3-296204C79409}">
      <text>
        <r>
          <rPr>
            <b/>
            <sz val="9"/>
            <color indexed="81"/>
            <rFont val="Tahoma"/>
            <family val="2"/>
          </rPr>
          <t>Juliet, G.M.D. (Gisèle):</t>
        </r>
        <r>
          <rPr>
            <sz val="9"/>
            <color indexed="81"/>
            <rFont val="Tahoma"/>
            <family val="2"/>
          </rPr>
          <t xml:space="preserve">
Brazil missing?</t>
        </r>
      </text>
    </comment>
  </commentList>
</comments>
</file>

<file path=xl/sharedStrings.xml><?xml version="1.0" encoding="utf-8"?>
<sst xmlns="http://schemas.openxmlformats.org/spreadsheetml/2006/main" count="1049" uniqueCount="898">
  <si>
    <t>LIEFERANTEN INFORMATION DEUTSCHLAND</t>
  </si>
  <si>
    <t xml:space="preserve">Dieses Formular wird benötigt, um Ihre Firma bei Nouryon als neuen Lieferanten anzulegen oder um Ihre Firmendaten </t>
  </si>
  <si>
    <t>zu aktualisieren. Für die Aktualisierung füllen Sie bitte auch alle Felder aus.</t>
  </si>
  <si>
    <t>Füllen Sie dieses Formular aus und senden Sie das Excel per E-Mail an: vendor@nouryon.com</t>
  </si>
  <si>
    <t>*Optional / fakultativ</t>
  </si>
  <si>
    <t>Your Vendor Data</t>
  </si>
  <si>
    <t>Ihre Lieferantendaten</t>
  </si>
  <si>
    <t>Bitte aus der Liste wählen</t>
  </si>
  <si>
    <t>Statutory Information</t>
  </si>
  <si>
    <t>Grundinformation</t>
  </si>
  <si>
    <t>Company name</t>
  </si>
  <si>
    <t>Firmenname</t>
  </si>
  <si>
    <t>Company address</t>
  </si>
  <si>
    <t>Firmenadresse</t>
  </si>
  <si>
    <t>House number</t>
  </si>
  <si>
    <t>Hausnummer</t>
  </si>
  <si>
    <t>Postal code</t>
  </si>
  <si>
    <t>Postleitzahl</t>
  </si>
  <si>
    <t>City</t>
  </si>
  <si>
    <t>Stadt</t>
  </si>
  <si>
    <t>Country</t>
  </si>
  <si>
    <t>Land</t>
  </si>
  <si>
    <t>Deutschland (Germany)</t>
  </si>
  <si>
    <t>Company phone number</t>
  </si>
  <si>
    <t>Firmen Telefonnummer</t>
  </si>
  <si>
    <t>VAT/Tax number</t>
  </si>
  <si>
    <t>USt-IdNr./Steuernummer</t>
  </si>
  <si>
    <t>Additional Tax number *</t>
  </si>
  <si>
    <t>Zusätzliche Steuernummer*</t>
  </si>
  <si>
    <t>Chamber of Commerce number *</t>
  </si>
  <si>
    <t>Nummer der Handelskammer*</t>
  </si>
  <si>
    <t>D.U.N.S. number.*</t>
  </si>
  <si>
    <t>D.U.N.S. nummer.*</t>
  </si>
  <si>
    <t>Ariba Network ID *</t>
  </si>
  <si>
    <t>Ariba Network ID*</t>
  </si>
  <si>
    <t>SCAC *</t>
  </si>
  <si>
    <t>SCAC*</t>
  </si>
  <si>
    <t>Contact Information</t>
  </si>
  <si>
    <t>Company post address *</t>
  </si>
  <si>
    <t>Postadresse *(wenn anders als oben)</t>
  </si>
  <si>
    <t>House number *</t>
  </si>
  <si>
    <t>Hausnummer *</t>
  </si>
  <si>
    <t>Postal code *</t>
  </si>
  <si>
    <t>Postleitzahl *</t>
  </si>
  <si>
    <t>City *</t>
  </si>
  <si>
    <t>Stadt *</t>
  </si>
  <si>
    <t>Commercial contact person name</t>
  </si>
  <si>
    <t>Geschäftliche Kontaktperson</t>
  </si>
  <si>
    <t>Commercial contact phone number</t>
  </si>
  <si>
    <t>Telefonnummer der Kontaktperson</t>
  </si>
  <si>
    <t>E-mail adress for receiving PO's</t>
  </si>
  <si>
    <t>E-Mail für ankommende Bestellungen</t>
  </si>
  <si>
    <t>Communication language</t>
  </si>
  <si>
    <t>Ihre Firmensprache</t>
  </si>
  <si>
    <t>English</t>
  </si>
  <si>
    <t>Nouryon Business contact person</t>
  </si>
  <si>
    <t>Nouryon Geschäftskontaktperson</t>
  </si>
  <si>
    <t>Nouryon Procurement contact person</t>
  </si>
  <si>
    <t>Ansprechpartner für die Beschaffung</t>
  </si>
  <si>
    <t>Payment Information</t>
  </si>
  <si>
    <t>Zahlungsinformation</t>
  </si>
  <si>
    <t>Currency</t>
  </si>
  <si>
    <t>Währung</t>
  </si>
  <si>
    <t>Account holder</t>
  </si>
  <si>
    <t>Kontoinhaber</t>
  </si>
  <si>
    <t>Bank name</t>
  </si>
  <si>
    <t>Name der Bank</t>
  </si>
  <si>
    <t>Bank country</t>
  </si>
  <si>
    <t>Land der Bank</t>
  </si>
  <si>
    <t>IBAN or Bank Account Number</t>
  </si>
  <si>
    <t>IBAN oder Kontonummer</t>
  </si>
  <si>
    <t>BIC/Swift code</t>
  </si>
  <si>
    <t>Delete old Bank Account if applicable *</t>
  </si>
  <si>
    <t>Altes Bankkonto löschen*</t>
  </si>
  <si>
    <t>Additional Bank Account (s) *</t>
  </si>
  <si>
    <t>Zusätzlilche Kontonummer*</t>
  </si>
  <si>
    <t xml:space="preserve">Wenn zutreffend bitte die Daten unter </t>
  </si>
  <si>
    <t>Kommentare eintragen</t>
  </si>
  <si>
    <t>Comments/Remarks</t>
  </si>
  <si>
    <t>Kommentare/Anmerkungen</t>
  </si>
  <si>
    <t xml:space="preserve">  </t>
  </si>
  <si>
    <t>MDM Germany</t>
  </si>
  <si>
    <t>Initial Screen</t>
  </si>
  <si>
    <t>Fill in</t>
  </si>
  <si>
    <t>Vendor Details</t>
  </si>
  <si>
    <t>Automatic</t>
  </si>
  <si>
    <t>Type of Request 1</t>
  </si>
  <si>
    <t xml:space="preserve"> Choose from drop down</t>
  </si>
  <si>
    <t>PAO</t>
  </si>
  <si>
    <t>Type of Request 2</t>
  </si>
  <si>
    <t>Vendor Number</t>
  </si>
  <si>
    <t>Vendor Account Group</t>
  </si>
  <si>
    <t>Purchase Organization</t>
    <phoneticPr fontId="0" type="noConversion"/>
  </si>
  <si>
    <t>Company Code Ariba</t>
  </si>
  <si>
    <t>Company Code other</t>
  </si>
  <si>
    <t>Ariba Prospect ACM ID</t>
  </si>
  <si>
    <t>General Data (English)</t>
  </si>
  <si>
    <t xml:space="preserve">Vendor name </t>
  </si>
  <si>
    <t>Vendor name 2 (if necessary)</t>
  </si>
  <si>
    <t>Optional</t>
  </si>
  <si>
    <t xml:space="preserve">Search Field </t>
  </si>
  <si>
    <t>Street</t>
    <phoneticPr fontId="0" type="noConversion"/>
  </si>
  <si>
    <t>Street 2</t>
    <phoneticPr fontId="0" type="noConversion"/>
  </si>
  <si>
    <t>District</t>
  </si>
  <si>
    <t xml:space="preserve">Postal code </t>
  </si>
  <si>
    <t xml:space="preserve">City </t>
  </si>
  <si>
    <t xml:space="preserve">Country </t>
  </si>
  <si>
    <t>Region/ Province</t>
  </si>
  <si>
    <t>ICMS Taxpayer</t>
    <phoneticPr fontId="1" type="noConversion"/>
  </si>
  <si>
    <t>Not applicable</t>
  </si>
  <si>
    <t>PO Box</t>
  </si>
  <si>
    <t>PO Box Postal Code</t>
  </si>
  <si>
    <t>Other City</t>
  </si>
  <si>
    <t>Language of Vendor</t>
    <phoneticPr fontId="0" type="noConversion"/>
  </si>
  <si>
    <t xml:space="preserve">Telephone no. </t>
  </si>
  <si>
    <t xml:space="preserve">Fax no. </t>
  </si>
  <si>
    <t xml:space="preserve">E-Mail </t>
    <phoneticPr fontId="0" type="noConversion"/>
  </si>
  <si>
    <t>Payment Supplement Email</t>
  </si>
  <si>
    <t>Stand Method</t>
  </si>
  <si>
    <t>Email</t>
  </si>
  <si>
    <t>International Version</t>
    <phoneticPr fontId="0" type="noConversion"/>
  </si>
  <si>
    <t>International Version Type</t>
    <phoneticPr fontId="0" type="noConversion"/>
  </si>
  <si>
    <t>Control Data</t>
    <phoneticPr fontId="0" type="noConversion"/>
  </si>
  <si>
    <t>VAT No.</t>
  </si>
  <si>
    <t xml:space="preserve">Tax number 1 </t>
  </si>
  <si>
    <t xml:space="preserve">Tax number 2 </t>
    <phoneticPr fontId="0" type="noConversion"/>
  </si>
  <si>
    <t xml:space="preserve">Tax number 3 </t>
    <phoneticPr fontId="0" type="noConversion"/>
  </si>
  <si>
    <t>Tax number 4</t>
  </si>
  <si>
    <t>Tax Number Type</t>
    <phoneticPr fontId="0" type="noConversion"/>
  </si>
  <si>
    <t>Tax Type</t>
  </si>
  <si>
    <t xml:space="preserve">Trading partner </t>
  </si>
  <si>
    <t>Cred.info no. (D.U.N.S. nr)</t>
  </si>
  <si>
    <t>Industry Key</t>
  </si>
  <si>
    <t>Choose from drop down</t>
  </si>
  <si>
    <t>SCAC</t>
  </si>
  <si>
    <t>Group Key/ Parent Vendor</t>
  </si>
  <si>
    <t>ServAntProcGrp</t>
  </si>
  <si>
    <t>Classification - ZNOURYON_VENDOR</t>
  </si>
  <si>
    <t>Ariba Network ID</t>
  </si>
  <si>
    <t>Vendor# to use</t>
  </si>
  <si>
    <t>Procurement Owner</t>
  </si>
  <si>
    <t>Payment Transactions</t>
    <phoneticPr fontId="0" type="noConversion"/>
  </si>
  <si>
    <t>Bank Country</t>
  </si>
  <si>
    <t>Bank Name</t>
    <phoneticPr fontId="0" type="noConversion"/>
  </si>
  <si>
    <t>Bank key / Routing Number</t>
  </si>
  <si>
    <t>Bank account</t>
    <phoneticPr fontId="0" type="noConversion"/>
  </si>
  <si>
    <t>Account Holder</t>
    <phoneticPr fontId="0" type="noConversion"/>
  </si>
  <si>
    <t>Bank control key</t>
  </si>
  <si>
    <t>Reference Details</t>
    <phoneticPr fontId="0" type="noConversion"/>
  </si>
  <si>
    <t>IBAN No.</t>
  </si>
  <si>
    <t xml:space="preserve">Partner Bank Type </t>
    <phoneticPr fontId="0" type="noConversion"/>
  </si>
  <si>
    <t>Bank account phone confirmation</t>
  </si>
  <si>
    <t>Delete Old Bank Account</t>
  </si>
  <si>
    <t>Company Code Data</t>
    <phoneticPr fontId="0" type="noConversion"/>
  </si>
  <si>
    <t xml:space="preserve">Recon. Account </t>
  </si>
  <si>
    <t>Cash Management Group</t>
  </si>
  <si>
    <t>Payment term</t>
    <phoneticPr fontId="0" type="noConversion"/>
  </si>
  <si>
    <t>Payment method</t>
    <phoneticPr fontId="0" type="noConversion"/>
  </si>
  <si>
    <t xml:space="preserve">Alternative payee </t>
    <phoneticPr fontId="0" type="noConversion"/>
  </si>
  <si>
    <t>House Bank</t>
    <phoneticPr fontId="0" type="noConversion"/>
  </si>
  <si>
    <t xml:space="preserve">99999999 – XX – IHCE </t>
  </si>
  <si>
    <t>Payment Supplement Method value EA</t>
  </si>
  <si>
    <t>Purchasing Org Data</t>
    <phoneticPr fontId="0" type="noConversion"/>
  </si>
  <si>
    <t xml:space="preserve">Order currency </t>
  </si>
  <si>
    <t>Payment term</t>
  </si>
  <si>
    <t xml:space="preserve">Incoterms </t>
  </si>
  <si>
    <t>Inco Location 1</t>
  </si>
  <si>
    <t>Pricing Date Control</t>
  </si>
  <si>
    <t>Doc Index active</t>
  </si>
  <si>
    <t>Sales Person</t>
  </si>
  <si>
    <t>Sales Telephone</t>
  </si>
  <si>
    <t>Order confirmation</t>
    <phoneticPr fontId="0" type="noConversion"/>
  </si>
  <si>
    <t>ERS</t>
    <phoneticPr fontId="0" type="noConversion"/>
  </si>
  <si>
    <t>Withholding tax Accounting</t>
  </si>
  <si>
    <t>Wth.t.type</t>
  </si>
  <si>
    <t>W/tax code</t>
    <phoneticPr fontId="0" type="noConversion"/>
  </si>
  <si>
    <t>Liable</t>
  </si>
  <si>
    <t>Exemption number</t>
  </si>
  <si>
    <t>Exem.%</t>
    <phoneticPr fontId="0" type="noConversion"/>
  </si>
  <si>
    <t>Exempt from</t>
  </si>
  <si>
    <t>Exempt to</t>
  </si>
  <si>
    <t>Partner Functions</t>
    <phoneticPr fontId="0" type="noConversion"/>
  </si>
  <si>
    <t>Ordering Address</t>
    <phoneticPr fontId="0" type="noConversion"/>
  </si>
  <si>
    <t xml:space="preserve">Vendor  </t>
    <phoneticPr fontId="0" type="noConversion"/>
  </si>
  <si>
    <t>Invoicing Party</t>
  </si>
  <si>
    <t>YY Partner - Ariba Upstream Replication</t>
  </si>
  <si>
    <t>Additional Information</t>
    <phoneticPr fontId="0" type="noConversion"/>
  </si>
  <si>
    <t>Type of Request</t>
    <phoneticPr fontId="1" type="noConversion"/>
  </si>
  <si>
    <t>Company</t>
  </si>
  <si>
    <t>EMEIA</t>
  </si>
  <si>
    <t>APAC</t>
  </si>
  <si>
    <t>LATAM</t>
  </si>
  <si>
    <t>NAM</t>
  </si>
  <si>
    <t>Nouryon Purchase Organization</t>
  </si>
  <si>
    <t>Nouryon Company Code Ariba</t>
  </si>
  <si>
    <t>Nouryon Company Code other</t>
  </si>
  <si>
    <t>Vendor account group</t>
    <phoneticPr fontId="1" type="noConversion"/>
  </si>
  <si>
    <t>Language of Vendor</t>
    <phoneticPr fontId="1" type="noConversion"/>
  </si>
  <si>
    <t>Stand Method</t>
    <phoneticPr fontId="1" type="noConversion"/>
  </si>
  <si>
    <t>Industry Key</t>
    <phoneticPr fontId="1" type="noConversion"/>
  </si>
  <si>
    <t>ICMS Taxpayer</t>
  </si>
  <si>
    <t>International Version Type</t>
    <phoneticPr fontId="1" type="noConversion"/>
  </si>
  <si>
    <t>Payment Term</t>
    <phoneticPr fontId="1" type="noConversion"/>
  </si>
  <si>
    <t>House Bank</t>
    <phoneticPr fontId="1" type="noConversion"/>
  </si>
  <si>
    <t>Order Currency</t>
    <phoneticPr fontId="1" type="noConversion"/>
  </si>
  <si>
    <t>Incoterms 2020</t>
  </si>
  <si>
    <t>ERS</t>
    <phoneticPr fontId="1" type="noConversion"/>
  </si>
  <si>
    <t>Payment Method</t>
  </si>
  <si>
    <t>Your Vendor Details</t>
  </si>
  <si>
    <t>Choose from drop down</t>
    <phoneticPr fontId="1" type="noConversion"/>
  </si>
  <si>
    <t>Choose from drop down</t>
    <phoneticPr fontId="3" type="noConversion"/>
  </si>
  <si>
    <t>Create New Vendor</t>
  </si>
  <si>
    <t>Nouryon</t>
  </si>
  <si>
    <t>Yes</t>
  </si>
  <si>
    <t>Afghanistan</t>
  </si>
  <si>
    <t>Belize</t>
  </si>
  <si>
    <t>Anguilla</t>
  </si>
  <si>
    <t>IGAR - Nouryon Ariba Global</t>
  </si>
  <si>
    <t>AE - 8240</t>
  </si>
  <si>
    <t>0061 - CA - Nouryon Chemicals Ltd(CA)</t>
  </si>
  <si>
    <t>ZVND- Third Party Vendor</t>
  </si>
  <si>
    <t>3211000 - Supplies</t>
    <phoneticPr fontId="1" type="noConversion"/>
  </si>
  <si>
    <t>A1 - Vendors third parties</t>
    <phoneticPr fontId="1" type="noConversion"/>
  </si>
  <si>
    <t>English</t>
    <phoneticPr fontId="1" type="noConversion"/>
  </si>
  <si>
    <t>OT01 - Governmental Payments</t>
  </si>
  <si>
    <t>A004 - 0 days end of month invoice + 4 days</t>
  </si>
  <si>
    <t xml:space="preserve">77777777 – XX – IHCA </t>
  </si>
  <si>
    <t>EUR</t>
  </si>
  <si>
    <t>CFR - Costs and freight</t>
  </si>
  <si>
    <t>Yes</t>
    <phoneticPr fontId="1" type="noConversion"/>
  </si>
  <si>
    <t>H - Bank</t>
  </si>
  <si>
    <t>Sind neu (Are new)</t>
  </si>
  <si>
    <t>Change E-mail</t>
  </si>
  <si>
    <t>No</t>
  </si>
  <si>
    <t>Australia</t>
  </si>
  <si>
    <t>Costa Rica</t>
  </si>
  <si>
    <t>Antigua and Barbuda</t>
  </si>
  <si>
    <t>TREU - BASC Tran.Man. EMAEI (ZCAR)</t>
  </si>
  <si>
    <t>AR - 4083</t>
  </si>
  <si>
    <t>0062 - GB - Nouryon Chemicals Limited</t>
  </si>
  <si>
    <t>ZCAR- Forwarding agent (TREU/ TRAM/ TRAP/TRBR)</t>
  </si>
  <si>
    <t>A1 - Vendors third parties</t>
  </si>
  <si>
    <t>Deutsch (German)</t>
  </si>
  <si>
    <t>Printer</t>
  </si>
  <si>
    <t>OT02 - Bank</t>
  </si>
  <si>
    <t>1 - Tax Jurisdiction start with region without ‘C’</t>
  </si>
  <si>
    <t>Chinese</t>
  </si>
  <si>
    <t>A014 - 0 days end of month invoice + 14 days</t>
  </si>
  <si>
    <t xml:space="preserve">88888888 – XX – IHCU </t>
  </si>
  <si>
    <t>USD</t>
  </si>
  <si>
    <t>CIF - Costs, insurance &amp; freight</t>
  </si>
  <si>
    <t>No</t>
    <phoneticPr fontId="1" type="noConversion"/>
  </si>
  <si>
    <t>HB - IBAN /Bank Giro - Sweden</t>
  </si>
  <si>
    <t>Müssen aktualisiert werden (Need to be updated)</t>
  </si>
  <si>
    <t>Change Payment Term</t>
  </si>
  <si>
    <t>Bangladesh</t>
  </si>
  <si>
    <t>El Salvador</t>
  </si>
  <si>
    <t>Aruba</t>
  </si>
  <si>
    <t>DEU1 - BASC RM&amp;P EMEAI</t>
  </si>
  <si>
    <t>BE - 0636</t>
  </si>
  <si>
    <t>0125 - MX - NR Chemicals SA de CV</t>
  </si>
  <si>
    <t>3311000 - Intercompany – current accounts payables</t>
    <phoneticPr fontId="1" type="noConversion"/>
  </si>
  <si>
    <t>A2 - Vendors within Nouryon</t>
    <phoneticPr fontId="1" type="noConversion"/>
  </si>
  <si>
    <t>Fax</t>
  </si>
  <si>
    <t>OT03 - Social Security</t>
  </si>
  <si>
    <t>9 - Tax Jurisdiction start with region + ‘C’</t>
  </si>
  <si>
    <t>International</t>
  </si>
  <si>
    <t>A034 - 30 days end of month invoice +4</t>
  </si>
  <si>
    <t>INR</t>
  </si>
  <si>
    <t>CIP - Carriage and insurance paid to</t>
  </si>
  <si>
    <t>HG - IBAN/ Bank Giro - Denmark</t>
  </si>
  <si>
    <t>Change Industry Key</t>
  </si>
  <si>
    <t>Brunei</t>
  </si>
  <si>
    <t>Guatemala</t>
  </si>
  <si>
    <t>Bahamas</t>
  </si>
  <si>
    <t>CSEU - BASC CS EMEAI</t>
  </si>
  <si>
    <t>CA - 0061/7640</t>
  </si>
  <si>
    <t>0126 - DE - Nouryon Chemicals GmbH</t>
  </si>
  <si>
    <t>3311046 - Intercompany current account payables</t>
  </si>
  <si>
    <t>A3 -  Vendors within the BU</t>
    <phoneticPr fontId="1" type="noConversion"/>
  </si>
  <si>
    <t>OT04 - Landowners</t>
  </si>
  <si>
    <t>Kanji</t>
  </si>
  <si>
    <t>A044 - 30 days end of month invoice + 14 days</t>
  </si>
  <si>
    <t>SEK</t>
  </si>
  <si>
    <t>CPT - Carriage paid to</t>
  </si>
  <si>
    <t>F - Boleto Payment (via IHC) - Brazil</t>
  </si>
  <si>
    <t>Change Bank Account</t>
  </si>
  <si>
    <t>China</t>
  </si>
  <si>
    <t>Honduras</t>
  </si>
  <si>
    <t>Barbados</t>
  </si>
  <si>
    <t>CSAM - BASC CS Americas</t>
  </si>
  <si>
    <t>CN - 1131/1400/1535/1610/1741/1797/1896/8025</t>
  </si>
  <si>
    <t>0169 - JP - Kayaku Nouryon Corp</t>
  </si>
  <si>
    <t>OT05 - OT-Debt Coll. Agency</t>
  </si>
  <si>
    <t>Chinese trad.</t>
  </si>
  <si>
    <t>A064 - 60 days end of month of invoice +4 days</t>
  </si>
  <si>
    <t>GBP</t>
  </si>
  <si>
    <t>DAP - Delivered at Place</t>
  </si>
  <si>
    <t>S - Standard Payment (via IHC) - Mexico</t>
  </si>
  <si>
    <t>Change Other</t>
  </si>
  <si>
    <t>Fiji</t>
  </si>
  <si>
    <t>Mexico</t>
  </si>
  <si>
    <t>Bermuda</t>
  </si>
  <si>
    <t>CSAP - BASC CS Asia Pacific</t>
  </si>
  <si>
    <t>DE - 0126/0217/1077</t>
  </si>
  <si>
    <t>0196 - US - Nouryon Chemicals LLC</t>
  </si>
  <si>
    <t>PD10 - Real estate services</t>
  </si>
  <si>
    <t>A074 - 60 days end of month of invoice + 14 days</t>
  </si>
  <si>
    <t>MXN</t>
  </si>
  <si>
    <t>DPU - Delivered at Place Unloaded</t>
  </si>
  <si>
    <t>F - Boleto Payment (Cheque) - Brazil</t>
  </si>
  <si>
    <t>Extend Purchase Organization</t>
  </si>
  <si>
    <t>French Polynesia</t>
  </si>
  <si>
    <t>Nicaragua</t>
  </si>
  <si>
    <t>British Virgin Islands</t>
  </si>
  <si>
    <t>CSBR - BASC CS Brazil</t>
  </si>
  <si>
    <t>FI - 1264/8027</t>
  </si>
  <si>
    <t>0217 - DE - Carbosulf Chem.Werke GmbH</t>
  </si>
  <si>
    <t>PD11 - Business park</t>
  </si>
  <si>
    <t>A094 - 90 days end of month of invoice +4 days</t>
  </si>
  <si>
    <t>BRL</t>
  </si>
  <si>
    <t>DDP - Delivered Duty Paid</t>
  </si>
  <si>
    <t>C - Cheque - Arabic Emirates/Argentina/Pakistan/Chile</t>
  </si>
  <si>
    <t>Extend Company Code</t>
  </si>
  <si>
    <t>Guam</t>
  </si>
  <si>
    <t>Panama</t>
  </si>
  <si>
    <t>Canada</t>
  </si>
  <si>
    <t>DAM1 - BASC RM&amp;P AMERICAS</t>
  </si>
  <si>
    <t>FR - 1960/7381</t>
  </si>
  <si>
    <t>0381 - BR - NR PPChemicals Ltda PCOP</t>
  </si>
  <si>
    <t>PD12 - Escrow and title services</t>
  </si>
  <si>
    <t>A104 - 90 days end of month of invoice + 14 days</t>
  </si>
  <si>
    <t>ARS</t>
  </si>
  <si>
    <t>EXW - Ex Works</t>
  </si>
  <si>
    <t>L - Cheque - Canada/USA</t>
  </si>
  <si>
    <t>Block Vendor</t>
  </si>
  <si>
    <t>Hong Kong</t>
  </si>
  <si>
    <t>Argentina</t>
  </si>
  <si>
    <t>Cayman Islands</t>
  </si>
  <si>
    <t>DAP1 - BASC RM&amp;P ASIA PAC</t>
  </si>
  <si>
    <t>IN - 1025</t>
  </si>
  <si>
    <t>0382 - BR - NR PPChemicals Ltda SCSA</t>
  </si>
  <si>
    <t>PD13 - Real estate brokers or agents</t>
  </si>
  <si>
    <t>A184 - 180 days end of month of invoice + 4 days</t>
  </si>
  <si>
    <t>CAD</t>
  </si>
  <si>
    <t>FAS - Free Alongside Ship</t>
  </si>
  <si>
    <t>F - Draft/Manual payments (IHC or Cheque) - USA Company Code 0196</t>
  </si>
  <si>
    <t>Unblock/ Vendor</t>
  </si>
  <si>
    <t>Indonesia</t>
  </si>
  <si>
    <t>Bolivia</t>
  </si>
  <si>
    <t>Dominica</t>
  </si>
  <si>
    <t>DBR1 - BASC RM&amp;P Brazil</t>
  </si>
  <si>
    <t>IT - 9008</t>
  </si>
  <si>
    <t>0553 - ES - Nouryon Chemicals SA</t>
  </si>
  <si>
    <t>PD14 - University</t>
  </si>
  <si>
    <t>A194 - 180 days end of month of invoice + 14 days</t>
  </si>
  <si>
    <t>CNY</t>
  </si>
  <si>
    <t>FCA - Free Carrier</t>
  </si>
  <si>
    <t>M - Manual Payment - Arabic Emirates/France/Taiwan</t>
  </si>
  <si>
    <t>Add YY Partner</t>
  </si>
  <si>
    <t>Japan</t>
  </si>
  <si>
    <t>Brazil</t>
  </si>
  <si>
    <t>Guadeloupe</t>
  </si>
  <si>
    <t>GSU1 - BASC Subcontracting</t>
  </si>
  <si>
    <t>JP - 0169/7231</t>
  </si>
  <si>
    <t>0636 - BE - Nouryon Chemicals SA</t>
  </si>
  <si>
    <t>PD15 - Warehouse store</t>
  </si>
  <si>
    <t>C007 - 7 days date of invoice</t>
  </si>
  <si>
    <t>ADP</t>
  </si>
  <si>
    <t>B - Domestic payment (BGC-Efde) - Russia</t>
  </si>
  <si>
    <t>Laos</t>
  </si>
  <si>
    <t>Chile</t>
  </si>
  <si>
    <t>Haiti</t>
  </si>
  <si>
    <t>IAU1 - NRSC NPR Australia</t>
  </si>
  <si>
    <t>MX - 0125</t>
  </si>
  <si>
    <t>0888 - NL - Nouryon Specialty Chemicals BV</t>
  </si>
  <si>
    <t>PDTA - Real Estate - To Be Approved</t>
  </si>
  <si>
    <t>C014 - 14 days date of invoice</t>
  </si>
  <si>
    <t>AED</t>
  </si>
  <si>
    <t>FOB - Free on board</t>
  </si>
  <si>
    <t>O - Wire Payment (Bonifico) - Italy</t>
  </si>
  <si>
    <t>Malaysia</t>
  </si>
  <si>
    <t>Colombia</t>
  </si>
  <si>
    <t>Jamaica</t>
  </si>
  <si>
    <t>IBR1 - BASC NPR Brazil</t>
  </si>
  <si>
    <t>NL - 0888/1435/ 8034</t>
  </si>
  <si>
    <t>1025 - IN - NR Chemicals IN Pvt Ltd</t>
  </si>
  <si>
    <t>PE10 - Electricity</t>
  </si>
  <si>
    <t>C030 - 30 days date of invoice</t>
  </si>
  <si>
    <t>AFA</t>
  </si>
  <si>
    <t>U - Wire Payment (Ueberweisung) - Switzerland</t>
  </si>
  <si>
    <t>Myanmar</t>
  </si>
  <si>
    <t>Ecuador</t>
  </si>
  <si>
    <t>Martinique</t>
  </si>
  <si>
    <t>ICL1 - BASC NPR Chile</t>
  </si>
  <si>
    <t>NO - 7156</t>
  </si>
  <si>
    <t>1077 - DE - NR Func. Chem. GmbH</t>
  </si>
  <si>
    <t>PE20 - Energy - Other</t>
  </si>
  <si>
    <t>C060 - 60 days date of invoice</t>
  </si>
  <si>
    <t>AFN</t>
  </si>
  <si>
    <t>U - Urgent Payment - Mexico</t>
  </si>
  <si>
    <t>New Zealand</t>
  </si>
  <si>
    <t>Guyana</t>
  </si>
  <si>
    <t>Puerto Rico</t>
  </si>
  <si>
    <t>ICO1 - BASC NRP Colombia</t>
  </si>
  <si>
    <t>SE - 7015/7020/7224/7830</t>
  </si>
  <si>
    <t>1093 - SG - NOURYON ASIA PTE.LTD.</t>
  </si>
  <si>
    <t>PE30 - Gas</t>
  </si>
  <si>
    <t>C090 - 90 days date of invoice</t>
  </si>
  <si>
    <t>ALL</t>
  </si>
  <si>
    <t>I - Urgent Payments - Arabic Emirates/Brazil</t>
  </si>
  <si>
    <t>Philippines</t>
  </si>
  <si>
    <t>Paraguay</t>
  </si>
  <si>
    <t>Saint Lucia</t>
  </si>
  <si>
    <t>IES1 - BASC NPR Spain</t>
  </si>
  <si>
    <t>SG - 7739</t>
  </si>
  <si>
    <t>1113 - SE - Nouryon International AB</t>
  </si>
  <si>
    <t>PE40 - Steam</t>
  </si>
  <si>
    <t>D030 - Against draft 30 days after date of shipment (only for PK ICSTO)</t>
    <phoneticPr fontId="1" type="noConversion"/>
  </si>
  <si>
    <t>AMD</t>
  </si>
  <si>
    <t>Y - Wire/Urgent - Canada/USA/Taiwan</t>
  </si>
  <si>
    <t>Samoa</t>
  </si>
  <si>
    <t>Peru</t>
  </si>
  <si>
    <t>Saint Vincent and the Grenadines</t>
  </si>
  <si>
    <t>IPK1 - BASC NPR Pakistan</t>
  </si>
  <si>
    <t>US - 0196/1424/1427/7481</t>
  </si>
  <si>
    <t>1128 - RU - OOO NOURYON</t>
  </si>
  <si>
    <t>PH22 - Cylinder / Bulk gas</t>
  </si>
  <si>
    <t>C015 - within 15 days after date of invoice</t>
  </si>
  <si>
    <t>ANG</t>
  </si>
  <si>
    <t>Singapore</t>
  </si>
  <si>
    <t>Suriname</t>
  </si>
  <si>
    <t>Trinidad and Tobago</t>
  </si>
  <si>
    <t>IRU1 - BASC NPR Russia</t>
  </si>
  <si>
    <t>1131 - CN - Tianjin NR Peroxides CoLt</t>
  </si>
  <si>
    <t>PL10 - Air</t>
  </si>
  <si>
    <t>C020 - within 20 days after date of invoice</t>
  </si>
  <si>
    <t>AOA</t>
  </si>
  <si>
    <t>South Korea</t>
  </si>
  <si>
    <t>Uruguay</t>
  </si>
  <si>
    <t>U.S. Virgin Islands</t>
  </si>
  <si>
    <t>ITH1 - NRSC NPR Thailand</t>
  </si>
  <si>
    <t>1168 - CO - Nouryon PPC S.A.S(CO)</t>
  </si>
  <si>
    <t>PL18 - Logistics - TBA</t>
  </si>
  <si>
    <t>C025 - within 25 days after date of invoice</t>
  </si>
  <si>
    <t>AON</t>
  </si>
  <si>
    <t>Sri Lanka</t>
  </si>
  <si>
    <t>Venezuela</t>
  </si>
  <si>
    <t>United States</t>
  </si>
  <si>
    <t>ITW1 - BASC NPR Taiwan</t>
  </si>
  <si>
    <t>1256 - TW - Nouryon Pulp and Performance Chemicals (Taiwan) Co., Ltd</t>
  </si>
  <si>
    <t>PL20 - Parcel</t>
  </si>
  <si>
    <t>C045 - within 45 days after date of invoice</t>
  </si>
  <si>
    <t>AOR</t>
  </si>
  <si>
    <t>Taiwan</t>
  </si>
  <si>
    <t>Dominican Republic</t>
  </si>
  <si>
    <t>IVE1 - BASC NPR Venezuela</t>
  </si>
  <si>
    <t>1264 - FI - Nouryon Finland Oy</t>
  </si>
  <si>
    <t>PL34 - Sea containers /Iso Tank</t>
  </si>
  <si>
    <t>C075 - within 75 days after date of invoice</t>
  </si>
  <si>
    <t>ATS</t>
  </si>
  <si>
    <t>Thailand</t>
  </si>
  <si>
    <t>SCAM - SCM AMERICAS</t>
  </si>
  <si>
    <t>1400 - CN - NR New Material (Suzhou)</t>
  </si>
  <si>
    <t>PL35 - Rail Cars</t>
  </si>
  <si>
    <t>C120 - Within 120 days after date of invoice</t>
  </si>
  <si>
    <t>AUD</t>
  </si>
  <si>
    <t>Vietnam</t>
  </si>
  <si>
    <t>SCAP - SCM ASIA PAC</t>
  </si>
  <si>
    <t>1422 - DE - Nouryon Faser PV GmbH</t>
  </si>
  <si>
    <t>PL36 - Chassis</t>
  </si>
  <si>
    <t>C210 - within 210 days after date of invoice</t>
  </si>
  <si>
    <t>AWG</t>
  </si>
  <si>
    <t>SCBR - SCM Brazil</t>
  </si>
  <si>
    <t>1424 - US - Nouryon Func. Chem.LLC</t>
  </si>
  <si>
    <t>PL37 - Maintenance&amp;Repair</t>
  </si>
  <si>
    <t>AZM</t>
  </si>
  <si>
    <t>SCEU - SCM EMEIA</t>
  </si>
  <si>
    <t>1427 - US - NR Surface Chemistry LLC</t>
  </si>
  <si>
    <t>PL51 - Construction Equipment Rental or Leasing Services</t>
  </si>
  <si>
    <t>BAM</t>
  </si>
  <si>
    <t>TRAM - BASC Tran.Man. Amer.(ZCAR)</t>
  </si>
  <si>
    <t>1435 - NL - Nouryon Func. Chem. bv</t>
  </si>
  <si>
    <t>PL60 - Rail</t>
  </si>
  <si>
    <t>BBD</t>
  </si>
  <si>
    <t>TRAP - BASC Tran.Man. AP (ZCAR)</t>
  </si>
  <si>
    <t>1535 - CN - Nouryon Taixing Co.Ltd</t>
  </si>
  <si>
    <t>PL70 - Road Packed</t>
  </si>
  <si>
    <t>BDT</t>
  </si>
  <si>
    <t>TRBR - BASC Tran.Man. Braz.(ZCAR)</t>
  </si>
  <si>
    <t>1610 - CN - NR Chem (Tianjin) Co. Ltd</t>
  </si>
  <si>
    <t>PL80 - Sea Containers</t>
  </si>
  <si>
    <t>BEF</t>
  </si>
  <si>
    <t>1676 - BR - Nouryon PPC Bahia S/A</t>
  </si>
  <si>
    <t>PL81 - Freight Forwarding</t>
  </si>
  <si>
    <t>BGN</t>
  </si>
  <si>
    <t>1741 - CN - NR Chemicals (Guangzhou)</t>
  </si>
  <si>
    <t>PL82 - Barge</t>
  </si>
  <si>
    <t>BHD</t>
  </si>
  <si>
    <t>1797 - CN - NR Chem.(Ningbo)Co Ltd</t>
  </si>
  <si>
    <t>PL83 - Customs Broker</t>
  </si>
  <si>
    <t>BIF</t>
  </si>
  <si>
    <t>1896 - CN - NR Chemicals (BoXing)</t>
  </si>
  <si>
    <t>PL91 - Road Bulk Liquid</t>
  </si>
  <si>
    <t>BMD</t>
  </si>
  <si>
    <t>1956 - AU - Nouryon Chemicals Australia Pty Ltd</t>
  </si>
  <si>
    <t>PL92 - Packed Warehousing</t>
  </si>
  <si>
    <t>BND</t>
  </si>
  <si>
    <t>1960 - FR - Nouryon Chemicals France SAS</t>
  </si>
  <si>
    <t>PL93 - Bulk Warehousing</t>
  </si>
  <si>
    <t>BOB</t>
  </si>
  <si>
    <t>1964 - PK - Nouryon Chemicals (SMC-Private) Ltd.</t>
  </si>
  <si>
    <t>PL94 - Road Bulk Dry</t>
  </si>
  <si>
    <t>BSD</t>
  </si>
  <si>
    <t>2075 - TW - Nouryon Asia Pte. Ltd</t>
  </si>
  <si>
    <t>PLS2 - Deep Sea / Iso Tank</t>
  </si>
  <si>
    <t>BTN</t>
  </si>
  <si>
    <t>3132 - FR - Pontimmo Sarl</t>
  </si>
  <si>
    <t xml:space="preserve">PLS4 - Management Systems </t>
  </si>
  <si>
    <t>BWP</t>
  </si>
  <si>
    <t>4083 - AR - NR Chemicals AR SAU</t>
  </si>
  <si>
    <t>PLS5 - Benchmark&amp;Consulting</t>
  </si>
  <si>
    <t>BYB</t>
  </si>
  <si>
    <t>4114 - CL - NR Func. Chem. S.A.</t>
  </si>
  <si>
    <t>PM10 - Advertising Agency</t>
  </si>
  <si>
    <t>BYR</t>
  </si>
  <si>
    <t>7015 - SE - Nouryon PPC AB</t>
  </si>
  <si>
    <t>PM21 - Cakes</t>
  </si>
  <si>
    <t>BZD</t>
  </si>
  <si>
    <t>7020 - SE - NR Surface Chemistry AB</t>
  </si>
  <si>
    <t>PM22 - Flower</t>
  </si>
  <si>
    <t>CDF</t>
  </si>
  <si>
    <t>7040 - SE - Bygglim Sverige AB</t>
  </si>
  <si>
    <t xml:space="preserve">PM23 - Gifts </t>
  </si>
  <si>
    <t>CFP</t>
  </si>
  <si>
    <t>7156 - NO - Nouryon P&amp;PC Norway AS</t>
  </si>
  <si>
    <t>PM24 - Giftvouchers</t>
  </si>
  <si>
    <t>CHF</t>
  </si>
  <si>
    <t>7158 - TH - NR Chemicals Thailand Ltd</t>
  </si>
  <si>
    <t>PM25 - Promotional Merchandise</t>
  </si>
  <si>
    <t>CLP</t>
  </si>
  <si>
    <t>7162 - GB - Nouryon Pulp and Performance Chemicals Limited</t>
  </si>
  <si>
    <t>PM31 - Car of Truck Insurance</t>
  </si>
  <si>
    <t>COP</t>
  </si>
  <si>
    <t>7224 - SE - Nouryon Funct Chem AB</t>
  </si>
  <si>
    <t>PM32 - Fleet Management</t>
  </si>
  <si>
    <t>CRC</t>
  </si>
  <si>
    <t>7231 - JP - Nouryon Japan K.K.</t>
  </si>
  <si>
    <t>PM33 - Fuel</t>
  </si>
  <si>
    <t>CSD</t>
  </si>
  <si>
    <t>7381 - FR - Nouryon P&amp;PC SAS</t>
  </si>
  <si>
    <t>PM34 - Maintenance &amp; Repair</t>
  </si>
  <si>
    <t>CUP</t>
  </si>
  <si>
    <t>7393 - SE - Anholmen Fast.AB</t>
  </si>
  <si>
    <t>PM35 - Vehicle Leasing</t>
  </si>
  <si>
    <t>CVE</t>
  </si>
  <si>
    <t>7395 - BR - Nouryon PPC Química Ltda</t>
  </si>
  <si>
    <t>PM36 - Vehicles</t>
  </si>
  <si>
    <t>CYP</t>
  </si>
  <si>
    <t>7481 - US - Nouryon PPC Chemicals LLC</t>
  </si>
  <si>
    <t>PM40 - Color collateral</t>
  </si>
  <si>
    <t>CZK</t>
  </si>
  <si>
    <t>7640 - CA - Nouryon PPC Canada Inc</t>
  </si>
  <si>
    <t>PM50 - Media</t>
  </si>
  <si>
    <t>DEM</t>
  </si>
  <si>
    <t>7711 - SE - KemaNord Kraft AB</t>
  </si>
  <si>
    <t>PM71 - PR &amp; Sponsorship</t>
  </si>
  <si>
    <t>DEM3</t>
  </si>
  <si>
    <t>7739 - SG - NR Surface Chemistry Pte</t>
  </si>
  <si>
    <t>PM72 - Exhibitions and Seminars</t>
  </si>
  <si>
    <t>DJF</t>
  </si>
  <si>
    <t>7830 - SE - Nouryon AB</t>
  </si>
  <si>
    <t>PM73 - Commercial costs - Subscription / Books</t>
  </si>
  <si>
    <t>DKK</t>
  </si>
  <si>
    <t>8000 - NL - Nouryon Coöperatief U.A.</t>
  </si>
  <si>
    <t>PM74 - Commercial costs - other</t>
  </si>
  <si>
    <t>DOP</t>
  </si>
  <si>
    <t>8002 - NL - Nouryon Finance B.V.</t>
  </si>
  <si>
    <t>PM75 - Direct mail</t>
  </si>
  <si>
    <t>DZD</t>
  </si>
  <si>
    <t>8025 - CN - Zhejiang Friend Chemical</t>
  </si>
  <si>
    <t>PM76 - Digital Marketing</t>
  </si>
  <si>
    <t>ECS</t>
  </si>
  <si>
    <t>8027 - FI - Nouryon Chemicals Finland Oy</t>
  </si>
  <si>
    <t>PM77 - Market research</t>
  </si>
  <si>
    <t>EEK</t>
  </si>
  <si>
    <t>8034 - NL - Nouryon Performance Formulations B.V.</t>
  </si>
  <si>
    <t>PM78 - Mixing Machines</t>
  </si>
  <si>
    <t>EGP</t>
  </si>
  <si>
    <t>8240 - AE - Nouryon Middle East FZE</t>
  </si>
  <si>
    <t>PM79 - Marketing Fulfillment</t>
  </si>
  <si>
    <t>ERN</t>
  </si>
  <si>
    <t>9008 - IT - Nouryon Chemicals SpA</t>
  </si>
  <si>
    <t>PM80 - Point of Sales</t>
  </si>
  <si>
    <t>ESP</t>
  </si>
  <si>
    <t>PM81 - Sales promotion</t>
  </si>
  <si>
    <t>ETB</t>
  </si>
  <si>
    <t>PM82 - Commercial printing</t>
  </si>
  <si>
    <t>FIM</t>
  </si>
  <si>
    <t>PM83 - Design</t>
  </si>
  <si>
    <t>FJD</t>
  </si>
  <si>
    <t>PM84 - Marketing support services</t>
  </si>
  <si>
    <t>FKP</t>
  </si>
  <si>
    <t>PM85 - Spectrophotometers</t>
  </si>
  <si>
    <t>FRF</t>
  </si>
  <si>
    <t>PM90 - Products For Resale</t>
  </si>
  <si>
    <t>GEL</t>
  </si>
  <si>
    <t>PM91 - Display</t>
  </si>
  <si>
    <t>GHC</t>
  </si>
  <si>
    <t>PM92 - Full store implementation</t>
  </si>
  <si>
    <t>GIP</t>
  </si>
  <si>
    <t>PM93 - POS Furniture</t>
  </si>
  <si>
    <t>GMD</t>
  </si>
  <si>
    <t>PM94 - Racking</t>
  </si>
  <si>
    <t>GNF</t>
  </si>
  <si>
    <t>PM95 - Signage (internal/external)</t>
  </si>
  <si>
    <t>GRD</t>
  </si>
  <si>
    <t>PMA1 - Air transport</t>
  </si>
  <si>
    <t>GTQ</t>
  </si>
  <si>
    <t>PMA2 - Carrental</t>
  </si>
  <si>
    <t>GWP</t>
  </si>
  <si>
    <t>PMA3 - Passport &amp; Visa</t>
  </si>
  <si>
    <t>GYD</t>
  </si>
  <si>
    <t>PMA4 - Payment solutions</t>
  </si>
  <si>
    <t>HKD</t>
  </si>
  <si>
    <t>PMA5 - Rail transport</t>
  </si>
  <si>
    <t>HNL</t>
  </si>
  <si>
    <t>PMA6 - Taxi services</t>
  </si>
  <si>
    <t>HRK</t>
  </si>
  <si>
    <t>PMA7 - Transportation not air/rail or rental car</t>
  </si>
  <si>
    <t>HTG</t>
  </si>
  <si>
    <t>PMA8 - Travel agents</t>
  </si>
  <si>
    <t>HUF</t>
  </si>
  <si>
    <t>PMS1 - Business Gifts &amp; Promotional Items</t>
  </si>
  <si>
    <t>IDR</t>
  </si>
  <si>
    <t>PMS2 - Advertising</t>
  </si>
  <si>
    <t>IEP</t>
  </si>
  <si>
    <t>PMS4 - HR Services</t>
  </si>
  <si>
    <t>ILS</t>
  </si>
  <si>
    <t>PMS5 - Travel &amp; expenses</t>
  </si>
  <si>
    <t>IQD</t>
  </si>
  <si>
    <t>PMS6 - Car Lease</t>
  </si>
  <si>
    <t>IRR</t>
  </si>
  <si>
    <t>PMTA - Marketing - To Be Approved</t>
  </si>
  <si>
    <t>ISK</t>
  </si>
  <si>
    <t>PMTB - Workforce Services - To Be Approved</t>
  </si>
  <si>
    <t>ITL</t>
  </si>
  <si>
    <t>PPS6 - Facility Management</t>
  </si>
  <si>
    <t>JMD</t>
  </si>
  <si>
    <t>PPS7 - Gasses</t>
  </si>
  <si>
    <t>JOD</t>
  </si>
  <si>
    <t>PR98 - Packaging</t>
  </si>
  <si>
    <t>JPY</t>
  </si>
  <si>
    <t>PR99 - PR Vendor</t>
  </si>
  <si>
    <t>KES</t>
  </si>
  <si>
    <t>PS10 - Equipment</t>
  </si>
  <si>
    <t>KGS</t>
  </si>
  <si>
    <t>PS11 - Electrical Equipment</t>
  </si>
  <si>
    <t>KHR</t>
  </si>
  <si>
    <t>PS12 - Filling &amp; Packaging Equipment</t>
  </si>
  <si>
    <t>KMF</t>
  </si>
  <si>
    <t>PS13 - Milling &amp; Mixing Equipment</t>
  </si>
  <si>
    <t>KPW</t>
  </si>
  <si>
    <t>PS14 - Rotating Equipment</t>
  </si>
  <si>
    <t>KRW</t>
  </si>
  <si>
    <t>PS15 - Static Equipment</t>
  </si>
  <si>
    <t>KWD</t>
  </si>
  <si>
    <t>PS16 - Building Maintenance</t>
  </si>
  <si>
    <t>KYD</t>
  </si>
  <si>
    <t>PS17 - Cleaning</t>
  </si>
  <si>
    <t>KZT</t>
  </si>
  <si>
    <t>PS18 - Furniture</t>
  </si>
  <si>
    <t>LAK</t>
  </si>
  <si>
    <t>PS19 - Security</t>
  </si>
  <si>
    <t>LBP</t>
  </si>
  <si>
    <t>PS21 - Facility costs</t>
  </si>
  <si>
    <t>LKR</t>
  </si>
  <si>
    <t>PS22 - Catering</t>
  </si>
  <si>
    <t>LRD</t>
  </si>
  <si>
    <t>PS23 - Fire protection</t>
  </si>
  <si>
    <t>LSL</t>
  </si>
  <si>
    <t>PS24 - Healthcare</t>
  </si>
  <si>
    <t>LTL</t>
  </si>
  <si>
    <t>PS25 - HVAC Services</t>
  </si>
  <si>
    <t>LUF</t>
  </si>
  <si>
    <t>PS26 - Restaurants</t>
  </si>
  <si>
    <t>LVL</t>
  </si>
  <si>
    <t>PS27 - Entertainment / Events</t>
  </si>
  <si>
    <t>LYD</t>
  </si>
  <si>
    <t>PS28 - Hotels</t>
  </si>
  <si>
    <t>MAD</t>
  </si>
  <si>
    <t>PS29 - Meeting facilities</t>
  </si>
  <si>
    <t>MDL</t>
  </si>
  <si>
    <t>PS30 - Cilinder / Bulk gasses</t>
  </si>
  <si>
    <t>MGA</t>
  </si>
  <si>
    <t>PS31 - Vending</t>
  </si>
  <si>
    <t>MGF</t>
  </si>
  <si>
    <t>PS32 - Working &amp; Protective Clothing</t>
  </si>
  <si>
    <t>MKD</t>
  </si>
  <si>
    <t>PS40 - Laboratory Supplies &amp; Services</t>
  </si>
  <si>
    <t>MMK</t>
  </si>
  <si>
    <t>PS41 - Calibration Services</t>
  </si>
  <si>
    <t>MNT</t>
  </si>
  <si>
    <t>PS42 - Lab consumables</t>
  </si>
  <si>
    <t>MOP</t>
  </si>
  <si>
    <t>PS43 - Lab equipment</t>
  </si>
  <si>
    <t>MRO</t>
  </si>
  <si>
    <t>PS44 - Lab Furniture</t>
  </si>
  <si>
    <t>MTL</t>
  </si>
  <si>
    <t>PS45 - Lab services</t>
  </si>
  <si>
    <t>MUR</t>
  </si>
  <si>
    <t>PS50 - MRO (components)</t>
  </si>
  <si>
    <t>MVR</t>
  </si>
  <si>
    <t>PS51 - Electro supply</t>
  </si>
  <si>
    <t>MWK</t>
  </si>
  <si>
    <t>PS52 - Fasteners</t>
  </si>
  <si>
    <t>MYR</t>
  </si>
  <si>
    <t>PS53 - Filters</t>
  </si>
  <si>
    <t>MZM</t>
  </si>
  <si>
    <t>PS54 - General Industrial Products</t>
  </si>
  <si>
    <t>NAD</t>
  </si>
  <si>
    <t>PS55 - Industrial Hoses</t>
  </si>
  <si>
    <t>NGN</t>
  </si>
  <si>
    <t>PS56 - Metals</t>
  </si>
  <si>
    <t>NIO</t>
  </si>
  <si>
    <t>PS57 - Pipe, Fittings</t>
  </si>
  <si>
    <t>NLG</t>
  </si>
  <si>
    <t>PS58 - Plumbing Materials</t>
  </si>
  <si>
    <t>NOK</t>
  </si>
  <si>
    <t>PS59 - Power &amp; Hand Tools</t>
  </si>
  <si>
    <t>NPR</t>
  </si>
  <si>
    <t>PS61 - Seals</t>
  </si>
  <si>
    <t>NZD</t>
  </si>
  <si>
    <t>PS62 - Specific spare parts</t>
  </si>
  <si>
    <t>OMR</t>
  </si>
  <si>
    <t>PS63 - Valves (incl. control valves)</t>
  </si>
  <si>
    <t>PAB</t>
  </si>
  <si>
    <t>PS64 - Instrumentation</t>
  </si>
  <si>
    <t>PEN</t>
  </si>
  <si>
    <t>PS65 - Process Automation Hardware</t>
  </si>
  <si>
    <t>PGK</t>
  </si>
  <si>
    <t>PS66 - Process Automation Services</t>
  </si>
  <si>
    <t>PHP</t>
  </si>
  <si>
    <t>PS67 - PPE</t>
  </si>
  <si>
    <t>PKR</t>
  </si>
  <si>
    <t>PS69 - Power Transmissions &amp; Bearings</t>
  </si>
  <si>
    <t>PLN</t>
  </si>
  <si>
    <t>PS70 - QHSE services</t>
  </si>
  <si>
    <t>PTE</t>
  </si>
  <si>
    <t>PS71 - Environmental Services</t>
  </si>
  <si>
    <t>PYG</t>
  </si>
  <si>
    <t>PS72 - Incident Investigation</t>
  </si>
  <si>
    <t>QAR</t>
  </si>
  <si>
    <t>PS73 - ISO Certification</t>
  </si>
  <si>
    <t>ROL</t>
  </si>
  <si>
    <t>PS74 - Reach Services</t>
  </si>
  <si>
    <t>RON</t>
  </si>
  <si>
    <t>PS81 - Waste Services</t>
  </si>
  <si>
    <t>RUB</t>
  </si>
  <si>
    <t>PS82 - Industrial Cleaning services</t>
  </si>
  <si>
    <t>RWF</t>
  </si>
  <si>
    <t>PS83 - Scaffolding &amp; Insulation Services</t>
  </si>
  <si>
    <t>SAR</t>
  </si>
  <si>
    <t>PS84 - Surface Protection Services (Painting)</t>
  </si>
  <si>
    <t>SBD</t>
  </si>
  <si>
    <t>PS85 - Rental Services</t>
  </si>
  <si>
    <t>SCR</t>
  </si>
  <si>
    <t>PS90 - Technical Services</t>
  </si>
  <si>
    <t>SDD</t>
  </si>
  <si>
    <t>PS91 - Maintenance &amp; Construction (Mechanical &amp; Electrical)</t>
  </si>
  <si>
    <t>SDP</t>
  </si>
  <si>
    <t>PS92 - Engineering Services</t>
  </si>
  <si>
    <t>SGD</t>
  </si>
  <si>
    <t>PS93 - Demolition &amp; Recycling</t>
  </si>
  <si>
    <t>SHP</t>
  </si>
  <si>
    <t>PS94 - Electrical Services</t>
  </si>
  <si>
    <t>SIT</t>
  </si>
  <si>
    <t>PS95 - Civil Services</t>
  </si>
  <si>
    <t>SKK</t>
  </si>
  <si>
    <t>PS96 - Well services</t>
  </si>
  <si>
    <t>SLL</t>
  </si>
  <si>
    <t>PS97 - Technical Warehouse services</t>
  </si>
  <si>
    <t>SOS</t>
  </si>
  <si>
    <t>PS99 - Analyses and inspections (PED)</t>
  </si>
  <si>
    <t>SRD</t>
  </si>
  <si>
    <t>PSA0 - Transport &amp; Hoisting Equipment</t>
  </si>
  <si>
    <t>SRG</t>
  </si>
  <si>
    <t>PSA1 - Conveyors</t>
  </si>
  <si>
    <t>STD</t>
  </si>
  <si>
    <t>PSA2 - Cranes</t>
  </si>
  <si>
    <t>SUR</t>
  </si>
  <si>
    <t>PSA3 - Forklift trucks</t>
  </si>
  <si>
    <t>SVC</t>
  </si>
  <si>
    <t>PSA4 - Industrial trucks</t>
  </si>
  <si>
    <t>SYP</t>
  </si>
  <si>
    <t>PSO1 - SOC&amp;S - Other</t>
  </si>
  <si>
    <t>SZL</t>
  </si>
  <si>
    <t>PSTA - SOCS - To Be Approved</t>
  </si>
  <si>
    <t>THB</t>
  </si>
  <si>
    <t xml:space="preserve">PT11 - ICT - Telephony / Internet
</t>
  </si>
  <si>
    <t>TJR</t>
  </si>
  <si>
    <t>PT12 - Commercial costs - Communication</t>
  </si>
  <si>
    <t>TJS</t>
  </si>
  <si>
    <t>PT13 - Audio- &amp; Netconferencing Services</t>
  </si>
  <si>
    <t>TMM</t>
  </si>
  <si>
    <t>PT14 - Computer, Network Or Internet Security Services</t>
  </si>
  <si>
    <t>TND</t>
  </si>
  <si>
    <t>PT15 - Local &amp; Long Distance Telephone Communications</t>
  </si>
  <si>
    <t>TOP</t>
  </si>
  <si>
    <t>PT16 - Mobile Communication Services</t>
  </si>
  <si>
    <t>TPE</t>
  </si>
  <si>
    <t>PT17 - Videoconferencing Services</t>
  </si>
  <si>
    <t>TRL</t>
  </si>
  <si>
    <t>PT18 - WAN Maintenance Or Support Services</t>
  </si>
  <si>
    <t>TRY</t>
  </si>
  <si>
    <t>PT20 - Consulting</t>
  </si>
  <si>
    <t>TTD</t>
  </si>
  <si>
    <t>PT21 - Audit &amp; Assurance Services</t>
  </si>
  <si>
    <t>TWD</t>
  </si>
  <si>
    <t>PT22 - Financial Advisory Services</t>
  </si>
  <si>
    <t>TZS</t>
  </si>
  <si>
    <t>PT23 - HR Consulting Services</t>
  </si>
  <si>
    <t>UAH</t>
  </si>
  <si>
    <t>PT24 - IT Advisory &amp; System Integration Services</t>
  </si>
  <si>
    <t>UGX</t>
  </si>
  <si>
    <t>PT25 - Operations Consulting Services</t>
  </si>
  <si>
    <t>USDN</t>
  </si>
  <si>
    <t>PT26 - Strategy Consulting Services</t>
  </si>
  <si>
    <t>UYU</t>
  </si>
  <si>
    <t>PT31 - Payroll Services</t>
  </si>
  <si>
    <t>UZS</t>
  </si>
  <si>
    <t>PT32 - Recruitment Services</t>
  </si>
  <si>
    <t>VEB</t>
  </si>
  <si>
    <t>PT33 - Expat Services</t>
  </si>
  <si>
    <t>VEF</t>
  </si>
  <si>
    <t>PT41 - Communication Devices &amp; Accessories</t>
  </si>
  <si>
    <t>VES</t>
  </si>
  <si>
    <t>PT42 - Computer Equipment &amp; Accessories</t>
  </si>
  <si>
    <t>VND</t>
  </si>
  <si>
    <t>PT43 - Data, Voice Or Multimedia Network Equipment</t>
  </si>
  <si>
    <t>VUV</t>
  </si>
  <si>
    <t>PT50 - ICT services</t>
  </si>
  <si>
    <t>WST</t>
  </si>
  <si>
    <t>PT51 - Data Center Services</t>
  </si>
  <si>
    <t>XAF</t>
  </si>
  <si>
    <t>PT52 - Internet Services</t>
  </si>
  <si>
    <t>XCD</t>
  </si>
  <si>
    <t>PT53 - Other Infrastructure Services</t>
  </si>
  <si>
    <t>XDS</t>
  </si>
  <si>
    <t>PT54 - Software Maintenance &amp; Support</t>
  </si>
  <si>
    <t>XEU</t>
  </si>
  <si>
    <t>PT55 - Workplace Services</t>
  </si>
  <si>
    <t>XOF</t>
  </si>
  <si>
    <t>PT60 - ICT software</t>
  </si>
  <si>
    <t>XPF</t>
  </si>
  <si>
    <t>PT61 - Business Applications</t>
  </si>
  <si>
    <t>YER</t>
  </si>
  <si>
    <t>PT62 - Office Automation Software</t>
  </si>
  <si>
    <t>YUM</t>
  </si>
  <si>
    <t>PT70 - Information Services</t>
  </si>
  <si>
    <t>ZAR</t>
  </si>
  <si>
    <t>PT80 - Insurances</t>
  </si>
  <si>
    <t>ZMK</t>
  </si>
  <si>
    <t>PT90 - Legal Services</t>
  </si>
  <si>
    <t>ZRN</t>
  </si>
  <si>
    <t>PTA1 - Office Supplies</t>
  </si>
  <si>
    <t>ZWD</t>
  </si>
  <si>
    <t>PTA2 - Printer, Photocopier &amp; Facsimile, Reproduction Services</t>
  </si>
  <si>
    <t xml:space="preserve">PTB1 - ICT other
</t>
  </si>
  <si>
    <t>PTB2 - Advises Services General</t>
  </si>
  <si>
    <t>PTB3 - Healthcare Services</t>
  </si>
  <si>
    <t>PTB4 - Public Services</t>
  </si>
  <si>
    <t>PTB5 - Advice Services Technical / R&amp;D</t>
  </si>
  <si>
    <t>PTB6 - Learning &amp; Development Services</t>
  </si>
  <si>
    <t>PTC0 - Third Party Labor</t>
  </si>
  <si>
    <t>PTC1 - Temporary Personnel Services</t>
  </si>
  <si>
    <t>PTC2 - Contracted labor</t>
  </si>
  <si>
    <t>PTO1 - Enterprise Services - Other</t>
  </si>
  <si>
    <t>PTS2 - ICT Hardware</t>
  </si>
  <si>
    <t>PTS6 - Legal</t>
  </si>
  <si>
    <t>PTTA - Enterprise Services - To Be Approved</t>
  </si>
  <si>
    <t>PX99 - Cross Charges within the company</t>
  </si>
  <si>
    <t>RDO1 - Real Estate - Other</t>
  </si>
  <si>
    <t>C150 - Within 150 days after date of invoice</t>
  </si>
  <si>
    <t>H007 - 7 days after invoice received</t>
  </si>
  <si>
    <t>H015 - 15 days after invoice received</t>
  </si>
  <si>
    <t>H020 - 20 days after invoice received</t>
  </si>
  <si>
    <t>H025 - 25 days after invoice received</t>
  </si>
  <si>
    <t>H030 - 30 days after invoice received</t>
  </si>
  <si>
    <t>H045 - 45 days after invoice received</t>
  </si>
  <si>
    <t>H060 - 60 days after invoice received</t>
  </si>
  <si>
    <t>H075 - 75 days after invoice received</t>
  </si>
  <si>
    <t>H090 - 90 days after invoice received</t>
  </si>
  <si>
    <t>H120 - 120 days after invoice received</t>
  </si>
  <si>
    <t>H150 - 150 days after invoice received</t>
  </si>
  <si>
    <t>H210 - 210 days after invoice received</t>
  </si>
  <si>
    <t>A - Bank acceptance</t>
  </si>
  <si>
    <t>Version 04.08.2026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</si>
</sst>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0"/>
      <color theme="1"/>
      <name val="Arial"/>
      <family val="2"/>
    </font>
    <font>
      <sz val="10"/>
      <color rgb="FFFF0000"/>
      <name val="Arial"/>
      <family val="2"/>
    </font>
    <font>
      <b/>
      <sz val="10"/>
      <color theme="1"/>
      <name val="Arial"/>
      <family val="2"/>
    </font>
    <font>
      <sz val="14"/>
      <color rgb="FFFF6600"/>
      <name val="Arial"/>
      <family val="2"/>
    </font>
    <font>
      <sz val="9"/>
      <color theme="1"/>
      <name val="Arial"/>
      <family val="2"/>
      <charset val="134"/>
    </font>
    <font>
      <u/>
      <sz val="10"/>
      <color theme="10"/>
      <name val="Arial"/>
      <family val="2"/>
      <charset val="134"/>
    </font>
    <font>
      <sz val="9"/>
      <color theme="9"/>
      <name val="Arial"/>
      <family val="2"/>
      <charset val="134"/>
    </font>
    <font>
      <sz val="10"/>
      <color theme="9"/>
      <name val="Arial"/>
      <family val="2"/>
    </font>
    <font>
      <sz val="9"/>
      <color theme="1"/>
      <name val="Arial"/>
      <family val="2"/>
    </font>
    <font>
      <b/>
      <sz val="10"/>
      <name val="Arial"/>
      <family val="2"/>
    </font>
    <font>
      <i/>
      <sz val="8"/>
      <color theme="1"/>
      <name val="Arial"/>
      <family val="2"/>
    </font>
    <font>
      <sz val="12"/>
      <color theme="1"/>
      <name val="Arial"/>
      <family val="2"/>
    </font>
    <font>
      <i/>
      <sz val="12"/>
      <color theme="1"/>
      <name val="Arial"/>
      <family val="2"/>
    </font>
    <font>
      <sz val="14"/>
      <color theme="1"/>
      <name val="Arial"/>
      <family val="2"/>
    </font>
    <font>
      <b/>
      <sz val="20"/>
      <color rgb="FFFF6600"/>
      <name val="Arial"/>
      <family val="2"/>
    </font>
    <font>
      <sz val="12"/>
      <name val="Arial"/>
      <family val="2"/>
    </font>
    <font>
      <sz val="9"/>
      <color indexed="81"/>
      <name val="Tahoma"/>
      <family val="2"/>
    </font>
    <font>
      <b/>
      <sz val="9"/>
      <color indexed="81"/>
      <name val="Tahoma"/>
      <family val="2"/>
    </font>
    <font>
      <i/>
      <sz val="10"/>
      <color theme="1"/>
      <name val="Arial"/>
      <family val="2"/>
    </font>
    <font>
      <b/>
      <sz val="13"/>
      <color rgb="FFFF0000"/>
      <name val="Constantia"/>
      <family val="1"/>
    </font>
    <font>
      <sz val="11"/>
      <color theme="1"/>
      <name val="Arial"/>
      <family val="2"/>
    </font>
    <font>
      <i/>
      <sz val="11"/>
      <color theme="1"/>
      <name val="Arial"/>
      <family val="2"/>
    </font>
    <font>
      <sz val="11"/>
      <name val="Arial"/>
      <family val="2"/>
    </font>
    <font>
      <i/>
      <sz val="11"/>
      <name val="Arial"/>
      <family val="2"/>
    </font>
    <font>
      <b/>
      <sz val="11"/>
      <name val="Arial"/>
      <family val="2"/>
    </font>
    <font>
      <b/>
      <sz val="11"/>
      <color rgb="FFFF6600"/>
      <name val="Arial"/>
      <family val="2"/>
    </font>
    <font>
      <u/>
      <sz val="11"/>
      <color theme="10"/>
      <name val="Arial"/>
      <family val="2"/>
    </font>
    <font>
      <sz val="10.5"/>
      <color theme="1"/>
      <name val="Arial"/>
      <family val="2"/>
    </font>
    <font>
      <b/>
      <sz val="10"/>
      <color theme="0"/>
      <name val="Arial"/>
      <family val="2"/>
    </font>
    <font>
      <b/>
      <sz val="19"/>
      <color rgb="FF1A4780"/>
      <name val="Arial"/>
      <family val="2"/>
    </font>
    <font>
      <b/>
      <sz val="12"/>
      <color theme="0"/>
      <name val="Arial"/>
      <family val="2"/>
    </font>
    <font>
      <b/>
      <sz val="11"/>
      <color theme="0"/>
      <name val="Arial"/>
      <family val="2"/>
    </font>
    <font>
      <b/>
      <i/>
      <sz val="11"/>
      <color theme="0"/>
      <name val="Arial"/>
      <family val="2"/>
    </font>
    <font>
      <i/>
      <sz val="11"/>
      <color theme="0"/>
      <name val="Arial"/>
      <family val="2"/>
    </font>
    <font>
      <sz val="11"/>
      <color theme="0"/>
      <name val="Arial"/>
      <family val="2"/>
    </font>
    <font>
      <b/>
      <sz val="20"/>
      <color rgb="FF1A4780"/>
      <name val="Arial"/>
      <family val="2"/>
    </font>
    <font>
      <sz val="8"/>
      <name val="Arial"/>
      <family val="2"/>
    </font>
    <font>
      <sz val="10"/>
      <color theme="4"/>
      <name val="Arial"/>
      <family val="2"/>
    </font>
  </fonts>
  <fills count="6">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rgb="FF1A4780"/>
        <bgColor indexed="64"/>
      </patternFill>
    </fill>
    <fill>
      <patternFill patternType="solid">
        <fgColor theme="4" tint="0.79998168889431442"/>
        <bgColor indexed="64"/>
      </patternFill>
    </fill>
  </fills>
  <borders count="8">
    <border>
      <left/>
      <right/>
      <top/>
      <bottom/>
      <diagonal/>
    </border>
    <border>
      <left/>
      <right/>
      <top style="thin">
        <color theme="2" tint="-9.9948118533890809E-2"/>
      </top>
      <bottom style="thin">
        <color theme="2" tint="-9.9948118533890809E-2"/>
      </bottom>
      <diagonal/>
    </border>
    <border>
      <left/>
      <right/>
      <top style="thin">
        <color theme="2" tint="-0.499984740745262"/>
      </top>
      <bottom style="thin">
        <color theme="2" tint="-0.499984740745262"/>
      </bottom>
      <diagonal/>
    </border>
    <border>
      <left/>
      <right/>
      <top/>
      <bottom style="thin">
        <color indexed="64"/>
      </bottom>
      <diagonal/>
    </border>
    <border>
      <left/>
      <right/>
      <top style="thin">
        <color theme="2" tint="-0.499984740745262"/>
      </top>
      <bottom/>
      <diagonal/>
    </border>
    <border>
      <left/>
      <right/>
      <top/>
      <bottom style="thin">
        <color theme="2"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alignment vertical="center"/>
    </xf>
  </cellStyleXfs>
  <cellXfs count="86">
    <xf numFmtId="0" fontId="0" fillId="0" borderId="0" xfId="0"/>
    <xf numFmtId="0" fontId="0" fillId="0" borderId="0" xfId="0" applyAlignment="1">
      <alignment horizontal="left" vertical="center"/>
    </xf>
    <xf numFmtId="0" fontId="4"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49" fontId="0" fillId="0" borderId="0" xfId="0" applyNumberFormat="1" applyAlignment="1" applyProtection="1">
      <alignment horizontal="left" vertical="center"/>
      <protection locked="0"/>
    </xf>
    <xf numFmtId="0" fontId="6" fillId="0" borderId="0" xfId="0" applyFont="1" applyAlignment="1">
      <alignment vertical="center"/>
    </xf>
    <xf numFmtId="0" fontId="0" fillId="0" borderId="0" xfId="0" applyAlignment="1">
      <alignment vertical="center" wrapText="1"/>
    </xf>
    <xf numFmtId="0" fontId="7" fillId="0" borderId="0" xfId="0" applyFont="1" applyAlignment="1">
      <alignment vertical="center"/>
    </xf>
    <xf numFmtId="0" fontId="8" fillId="0" borderId="0" xfId="0" applyFont="1" applyAlignment="1">
      <alignment vertical="center"/>
    </xf>
    <xf numFmtId="0" fontId="11" fillId="0" borderId="0" xfId="0" applyFont="1" applyAlignment="1">
      <alignment vertical="center"/>
    </xf>
    <xf numFmtId="0" fontId="13" fillId="0" borderId="0" xfId="0" applyFont="1" applyAlignment="1">
      <alignment vertical="center"/>
    </xf>
    <xf numFmtId="0" fontId="15" fillId="0" borderId="5" xfId="0" applyFont="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49" fontId="15" fillId="0" borderId="2" xfId="0" applyNumberFormat="1"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15" fillId="0" borderId="2" xfId="0" applyFont="1" applyBorder="1" applyAlignment="1">
      <alignment horizontal="left" vertical="center" wrapText="1"/>
    </xf>
    <xf numFmtId="49" fontId="15" fillId="0" borderId="2" xfId="1" applyNumberFormat="1" applyFont="1" applyFill="1" applyBorder="1" applyAlignment="1" applyProtection="1">
      <alignment horizontal="left" vertical="center" wrapText="1"/>
      <protection locked="0"/>
    </xf>
    <xf numFmtId="0" fontId="15" fillId="0" borderId="4" xfId="0" applyFont="1" applyBorder="1" applyAlignment="1">
      <alignment horizontal="left" vertical="center" wrapText="1"/>
    </xf>
    <xf numFmtId="49" fontId="15" fillId="0" borderId="4" xfId="0" applyNumberFormat="1" applyFont="1" applyBorder="1" applyAlignment="1" applyProtection="1">
      <alignment horizontal="left" vertical="center" wrapText="1"/>
      <protection locked="0"/>
    </xf>
    <xf numFmtId="0" fontId="15" fillId="0" borderId="5" xfId="0" applyFont="1" applyBorder="1" applyAlignment="1">
      <alignment horizontal="left" vertical="center" wrapText="1"/>
    </xf>
    <xf numFmtId="0" fontId="0" fillId="0" borderId="0" xfId="0" applyAlignment="1" applyProtection="1">
      <alignment horizontal="left" vertical="center"/>
      <protection locked="0"/>
    </xf>
    <xf numFmtId="0" fontId="14" fillId="0" borderId="0" xfId="0" applyFont="1" applyAlignment="1" applyProtection="1">
      <alignment vertical="center"/>
      <protection locked="0"/>
    </xf>
    <xf numFmtId="0" fontId="15" fillId="0" borderId="6" xfId="0" applyFont="1" applyBorder="1" applyAlignment="1" applyProtection="1">
      <alignment horizontal="left" vertical="center" wrapText="1"/>
      <protection locked="0"/>
    </xf>
    <xf numFmtId="0" fontId="15" fillId="0" borderId="7" xfId="0" applyFont="1" applyBorder="1" applyAlignment="1" applyProtection="1">
      <alignment horizontal="left" vertical="center" wrapText="1"/>
      <protection locked="0"/>
    </xf>
    <xf numFmtId="0" fontId="11" fillId="0" borderId="0" xfId="0" applyFont="1" applyAlignment="1">
      <alignment horizontal="left" vertical="center"/>
    </xf>
    <xf numFmtId="0" fontId="15" fillId="0" borderId="0" xfId="0" applyFont="1" applyAlignment="1">
      <alignment horizontal="left" vertical="top"/>
    </xf>
    <xf numFmtId="0" fontId="11" fillId="0" borderId="0" xfId="0" applyFont="1" applyAlignment="1">
      <alignment horizontal="left" vertical="top"/>
    </xf>
    <xf numFmtId="0" fontId="15" fillId="0" borderId="0" xfId="0" applyFont="1" applyAlignment="1">
      <alignment vertical="top"/>
    </xf>
    <xf numFmtId="0" fontId="18" fillId="0" borderId="0" xfId="0" applyFont="1" applyAlignment="1">
      <alignment horizontal="left" vertical="center"/>
    </xf>
    <xf numFmtId="0" fontId="15" fillId="2" borderId="0" xfId="0" applyFont="1" applyFill="1" applyAlignment="1">
      <alignment horizontal="left" vertical="top"/>
    </xf>
    <xf numFmtId="0" fontId="20"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top"/>
    </xf>
    <xf numFmtId="0" fontId="23" fillId="0" borderId="0" xfId="0" applyFont="1" applyAlignment="1">
      <alignment horizontal="left" vertical="top"/>
    </xf>
    <xf numFmtId="0" fontId="20" fillId="0" borderId="0" xfId="0" applyFont="1" applyAlignment="1">
      <alignment horizontal="left" vertical="top"/>
    </xf>
    <xf numFmtId="0" fontId="24" fillId="0" borderId="0" xfId="0" applyFont="1" applyAlignment="1">
      <alignment horizontal="left" vertical="top"/>
    </xf>
    <xf numFmtId="0" fontId="25" fillId="0" borderId="0" xfId="0" applyFont="1" applyAlignment="1">
      <alignment vertical="center"/>
    </xf>
    <xf numFmtId="0" fontId="25" fillId="0" borderId="0" xfId="0" applyFont="1" applyAlignment="1" applyProtection="1">
      <alignment horizontal="left" vertical="center"/>
      <protection locked="0"/>
    </xf>
    <xf numFmtId="0" fontId="20" fillId="0" borderId="0" xfId="0" applyFont="1" applyAlignment="1" applyProtection="1">
      <alignment horizontal="left" vertical="center"/>
      <protection locked="0"/>
    </xf>
    <xf numFmtId="0" fontId="21" fillId="0" borderId="0" xfId="0" applyFont="1" applyAlignment="1" applyProtection="1">
      <alignment horizontal="left" vertical="center"/>
      <protection locked="0"/>
    </xf>
    <xf numFmtId="0" fontId="20" fillId="0" borderId="3" xfId="0"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49" fontId="20" fillId="0" borderId="4" xfId="0" applyNumberFormat="1" applyFont="1" applyBorder="1" applyAlignment="1" applyProtection="1">
      <alignment horizontal="left" vertical="center"/>
      <protection locked="0"/>
    </xf>
    <xf numFmtId="0" fontId="26" fillId="0" borderId="3" xfId="1" applyFont="1" applyBorder="1" applyAlignment="1" applyProtection="1">
      <alignment horizontal="left" vertical="center" wrapText="1"/>
      <protection locked="0"/>
    </xf>
    <xf numFmtId="0" fontId="21" fillId="0" borderId="0" xfId="0" applyFont="1" applyAlignment="1">
      <alignment horizontal="left" vertical="top"/>
    </xf>
    <xf numFmtId="0" fontId="13" fillId="0" borderId="0" xfId="0" applyFont="1" applyAlignment="1">
      <alignment horizontal="left" vertical="center"/>
    </xf>
    <xf numFmtId="0" fontId="12" fillId="0" borderId="0" xfId="0" applyFont="1" applyAlignment="1">
      <alignment horizontal="left" vertical="center"/>
    </xf>
    <xf numFmtId="0" fontId="10" fillId="0" borderId="0" xfId="0" applyFont="1" applyAlignment="1">
      <alignment horizontal="left" vertical="top"/>
    </xf>
    <xf numFmtId="49" fontId="21" fillId="0" borderId="2" xfId="0" applyNumberFormat="1" applyFont="1" applyBorder="1" applyAlignment="1">
      <alignment horizontal="left" vertical="center"/>
    </xf>
    <xf numFmtId="49" fontId="21" fillId="0" borderId="0" xfId="0" applyNumberFormat="1" applyFont="1" applyAlignment="1">
      <alignment horizontal="left" vertical="center"/>
    </xf>
    <xf numFmtId="0" fontId="19" fillId="0" borderId="0" xfId="0" applyFont="1" applyAlignment="1" applyProtection="1">
      <alignment horizontal="left" vertical="top"/>
      <protection locked="0"/>
    </xf>
    <xf numFmtId="0" fontId="9" fillId="0" borderId="1" xfId="0" applyFont="1" applyBorder="1" applyAlignment="1">
      <alignment horizontal="left" vertical="top"/>
    </xf>
    <xf numFmtId="0" fontId="2" fillId="0" borderId="1" xfId="0" applyFont="1" applyBorder="1" applyAlignment="1">
      <alignment horizontal="left" vertical="top"/>
    </xf>
    <xf numFmtId="0" fontId="9" fillId="0" borderId="1" xfId="0" applyFont="1" applyBorder="1" applyAlignment="1">
      <alignment vertical="top"/>
    </xf>
    <xf numFmtId="0" fontId="9" fillId="0" borderId="0" xfId="0" applyFont="1" applyAlignment="1">
      <alignment vertical="top"/>
    </xf>
    <xf numFmtId="49" fontId="20" fillId="0" borderId="2" xfId="0" applyNumberFormat="1"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49" fontId="20" fillId="0" borderId="5" xfId="0" applyNumberFormat="1" applyFont="1" applyBorder="1" applyAlignment="1" applyProtection="1">
      <alignment horizontal="left" vertical="center"/>
      <protection locked="0"/>
    </xf>
    <xf numFmtId="49" fontId="20" fillId="0" borderId="3" xfId="0" applyNumberFormat="1" applyFont="1" applyBorder="1" applyAlignment="1" applyProtection="1">
      <alignment horizontal="left" vertical="center" wrapText="1"/>
      <protection locked="0"/>
    </xf>
    <xf numFmtId="0" fontId="27" fillId="0" borderId="0" xfId="0" applyFont="1"/>
    <xf numFmtId="0" fontId="2" fillId="3" borderId="0" xfId="0" applyFont="1" applyFill="1" applyAlignment="1">
      <alignment vertical="center"/>
    </xf>
    <xf numFmtId="0" fontId="2" fillId="3" borderId="0" xfId="0" applyFont="1" applyFill="1" applyAlignment="1">
      <alignment vertical="center" wrapText="1"/>
    </xf>
    <xf numFmtId="0" fontId="0" fillId="0" borderId="0" xfId="0" applyAlignment="1">
      <alignment vertical="top"/>
    </xf>
    <xf numFmtId="0" fontId="29" fillId="0" borderId="0" xfId="0" applyFont="1" applyAlignment="1">
      <alignment vertical="center"/>
    </xf>
    <xf numFmtId="0" fontId="30" fillId="4" borderId="0" xfId="0" applyFont="1" applyFill="1" applyAlignment="1">
      <alignment horizontal="left" vertical="center"/>
    </xf>
    <xf numFmtId="0" fontId="30" fillId="4" borderId="3" xfId="0" applyFont="1" applyFill="1" applyBorder="1" applyAlignment="1" applyProtection="1">
      <alignment horizontal="left" vertical="center" wrapText="1"/>
      <protection locked="0"/>
    </xf>
    <xf numFmtId="0" fontId="28" fillId="4" borderId="0" xfId="0" applyFont="1" applyFill="1" applyAlignment="1">
      <alignment horizontal="left" vertical="center"/>
    </xf>
    <xf numFmtId="0" fontId="15" fillId="5" borderId="5" xfId="0" applyFont="1" applyFill="1" applyBorder="1" applyAlignment="1" applyProtection="1">
      <alignment horizontal="left" vertical="center" wrapText="1"/>
      <protection locked="0"/>
    </xf>
    <xf numFmtId="0" fontId="15" fillId="5" borderId="2" xfId="0" applyFont="1" applyFill="1" applyBorder="1" applyAlignment="1" applyProtection="1">
      <alignment horizontal="left" vertical="center" wrapText="1"/>
      <protection locked="0"/>
    </xf>
    <xf numFmtId="49" fontId="15" fillId="5" borderId="2" xfId="0" applyNumberFormat="1" applyFont="1" applyFill="1" applyBorder="1" applyAlignment="1" applyProtection="1">
      <alignment horizontal="left" vertical="center" wrapText="1"/>
      <protection locked="0"/>
    </xf>
    <xf numFmtId="0" fontId="15" fillId="5" borderId="4" xfId="0" applyFont="1" applyFill="1" applyBorder="1" applyAlignment="1" applyProtection="1">
      <alignment horizontal="left" vertical="center" wrapText="1"/>
      <protection locked="0"/>
    </xf>
    <xf numFmtId="0" fontId="30" fillId="4" borderId="0" xfId="0" applyFont="1" applyFill="1" applyAlignment="1" applyProtection="1">
      <alignment horizontal="left" vertical="center" wrapText="1"/>
      <protection locked="0"/>
    </xf>
    <xf numFmtId="0" fontId="31" fillId="4" borderId="0" xfId="0" applyFont="1" applyFill="1" applyAlignment="1">
      <alignment horizontal="left" vertical="center"/>
    </xf>
    <xf numFmtId="0" fontId="32" fillId="4" borderId="0" xfId="0" applyFont="1" applyFill="1" applyAlignment="1">
      <alignment horizontal="left" vertical="center"/>
    </xf>
    <xf numFmtId="0" fontId="31" fillId="4" borderId="0" xfId="0" applyFont="1" applyFill="1" applyAlignment="1" applyProtection="1">
      <alignment horizontal="left" vertical="center"/>
      <protection locked="0"/>
    </xf>
    <xf numFmtId="0" fontId="31" fillId="4" borderId="0" xfId="0" applyFont="1" applyFill="1" applyAlignment="1">
      <alignment horizontal="left" vertical="top"/>
    </xf>
    <xf numFmtId="0" fontId="31" fillId="4" borderId="0" xfId="0" applyFont="1" applyFill="1" applyAlignment="1" applyProtection="1">
      <alignment horizontal="left" vertical="top"/>
      <protection locked="0"/>
    </xf>
    <xf numFmtId="0" fontId="32" fillId="4" borderId="0" xfId="0" applyFont="1" applyFill="1" applyAlignment="1">
      <alignment horizontal="left" vertical="top"/>
    </xf>
    <xf numFmtId="49" fontId="33" fillId="4" borderId="0" xfId="0" applyNumberFormat="1" applyFont="1" applyFill="1" applyAlignment="1" applyProtection="1">
      <alignment horizontal="left" vertical="center"/>
      <protection locked="0"/>
    </xf>
    <xf numFmtId="49" fontId="34" fillId="4" borderId="0" xfId="0" applyNumberFormat="1" applyFont="1" applyFill="1" applyAlignment="1" applyProtection="1">
      <alignment horizontal="left" vertical="center"/>
      <protection locked="0"/>
    </xf>
    <xf numFmtId="0" fontId="35" fillId="0" borderId="0" xfId="0" applyFont="1" applyAlignment="1">
      <alignment vertical="center"/>
    </xf>
    <xf numFmtId="0" fontId="37" fillId="0" borderId="0" xfId="0" applyFont="1" applyAlignment="1">
      <alignment vertical="center"/>
    </xf>
    <xf numFmtId="0" fontId="31" fillId="0" borderId="0" xfId="0" applyFont="1" applyAlignment="1">
      <alignment horizontal="left" vertical="top"/>
    </xf>
    <xf numFmtId="0" fontId="32" fillId="0" borderId="0" xfId="0" applyFont="1" applyAlignment="1">
      <alignment horizontal="left" vertical="top"/>
    </xf>
    <xf numFmtId="49" fontId="33" fillId="0" borderId="3" xfId="0" applyNumberFormat="1" applyFont="1" applyBorder="1" applyAlignment="1" applyProtection="1">
      <alignment horizontal="left" vertical="center"/>
      <protection locked="0"/>
    </xf>
  </cellXfs>
  <cellStyles count="2">
    <cellStyle name="Hyperlink" xfId="1" builtinId="8"/>
    <cellStyle name="Normal" xfId="0" builtinId="0"/>
  </cellStyles>
  <dxfs count="28">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strike val="0"/>
        <outline val="0"/>
        <shadow val="0"/>
        <u val="none"/>
        <vertAlign val="baseline"/>
        <color theme="1"/>
        <name val="Arial"/>
        <family val="2"/>
        <scheme val="none"/>
      </font>
      <alignment horizontal="general" vertical="center" textRotation="0" wrapText="0" indent="0" justifyLastLine="0" shrinkToFit="0" readingOrder="0"/>
      <protection locked="1" hidden="0"/>
    </dxf>
    <dxf>
      <font>
        <b/>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protection locked="1" hidden="0"/>
    </dxf>
  </dxfs>
  <tableStyles count="0" defaultTableStyle="TableStyleMedium2" defaultPivotStyle="PivotStyleLight16"/>
  <colors>
    <mruColors>
      <color rgb="FF1A4780"/>
      <color rgb="FFFECB9C"/>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1479550</xdr:colOff>
      <xdr:row>0</xdr:row>
      <xdr:rowOff>19050</xdr:rowOff>
    </xdr:from>
    <xdr:to>
      <xdr:col>2</xdr:col>
      <xdr:colOff>3074372</xdr:colOff>
      <xdr:row>2</xdr:row>
      <xdr:rowOff>123825</xdr:rowOff>
    </xdr:to>
    <xdr:pic>
      <xdr:nvPicPr>
        <xdr:cNvPr id="3" name="Picture 2">
          <a:extLst>
            <a:ext uri="{FF2B5EF4-FFF2-40B4-BE49-F238E27FC236}">
              <a16:creationId xmlns:a16="http://schemas.microsoft.com/office/drawing/2014/main" id="{AF2FC35B-045D-47E3-9ED5-DE5A7ACE80A3}"/>
            </a:ext>
          </a:extLst>
        </xdr:cNvPr>
        <xdr:cNvPicPr>
          <a:picLocks noChangeAspect="1"/>
        </xdr:cNvPicPr>
      </xdr:nvPicPr>
      <xdr:blipFill>
        <a:blip xmlns:r="http://schemas.openxmlformats.org/officeDocument/2006/relationships" r:embed="rId1"/>
        <a:stretch>
          <a:fillRect/>
        </a:stretch>
      </xdr:blipFill>
      <xdr:spPr>
        <a:xfrm>
          <a:off x="6419850" y="19050"/>
          <a:ext cx="1591647" cy="565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95</xdr:row>
      <xdr:rowOff>190500</xdr:rowOff>
    </xdr:from>
    <xdr:to>
      <xdr:col>1</xdr:col>
      <xdr:colOff>257175</xdr:colOff>
      <xdr:row>97</xdr:row>
      <xdr:rowOff>50776</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twoCellAnchor>
  <xdr:twoCellAnchor editAs="oneCell">
    <xdr:from>
      <xdr:col>1</xdr:col>
      <xdr:colOff>2859374</xdr:colOff>
      <xdr:row>0</xdr:row>
      <xdr:rowOff>25401</xdr:rowOff>
    </xdr:from>
    <xdr:to>
      <xdr:col>2</xdr:col>
      <xdr:colOff>850571</xdr:colOff>
      <xdr:row>2</xdr:row>
      <xdr:rowOff>120651</xdr:rowOff>
    </xdr:to>
    <xdr:pic>
      <xdr:nvPicPr>
        <xdr:cNvPr id="2" name="Picture 1">
          <a:extLst>
            <a:ext uri="{FF2B5EF4-FFF2-40B4-BE49-F238E27FC236}">
              <a16:creationId xmlns:a16="http://schemas.microsoft.com/office/drawing/2014/main" id="{F61F529E-1EE7-4F5A-AF3E-60980D3499B2}"/>
            </a:ext>
          </a:extLst>
        </xdr:cNvPr>
        <xdr:cNvPicPr>
          <a:picLocks noChangeAspect="1"/>
        </xdr:cNvPicPr>
      </xdr:nvPicPr>
      <xdr:blipFill>
        <a:blip xmlns:r="http://schemas.openxmlformats.org/officeDocument/2006/relationships" r:embed="rId1"/>
        <a:stretch>
          <a:fillRect/>
        </a:stretch>
      </xdr:blipFill>
      <xdr:spPr>
        <a:xfrm>
          <a:off x="5907374" y="25401"/>
          <a:ext cx="1591647" cy="5651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isele_juliet_nouryon_com/Documents/My%20Documents/My%20Music/Copy%20of%20Vendor%20Request%20Form%20v1.0.xlsx" TargetMode="External"/><Relationship Id="rId1" Type="http://schemas.openxmlformats.org/officeDocument/2006/relationships/externalLinkPath" Target="/personal/gisele_juliet_nouryon_com/Documents/My%20Documents/My%20Music/Copy%20of%20Vendor%20Request%20Form%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quest Form"/>
      <sheetName val="Formulas List"/>
      <sheetName val="Drop down List &amp; formulas"/>
    </sheetNames>
    <sheetDataSet>
      <sheetData sheetId="0"/>
      <sheetData sheetId="1">
        <row r="2">
          <cell r="A2" t="str">
            <v>Choose from drop down</v>
          </cell>
          <cell r="B2" t="str">
            <v>Choose from drop down</v>
          </cell>
          <cell r="E2" t="str">
            <v>Available Company Code List</v>
          </cell>
          <cell r="F2" t="str">
            <v>Available Purchase Organization List</v>
          </cell>
          <cell r="G2" t="str">
            <v>Choose from drop down</v>
          </cell>
          <cell r="H2" t="str">
            <v>Choose from drop down</v>
          </cell>
          <cell r="I2" t="str">
            <v>Choose from drop down</v>
          </cell>
          <cell r="J2" t="str">
            <v>Choose from drop down</v>
          </cell>
          <cell r="K2" t="str">
            <v>Choose from drop down</v>
          </cell>
          <cell r="L2" t="str">
            <v>Choose from drop down</v>
          </cell>
          <cell r="M2" t="str">
            <v>Choose from drop down</v>
          </cell>
          <cell r="N2" t="str">
            <v>Choose from drop down</v>
          </cell>
          <cell r="O2" t="str">
            <v>Choose from drop down</v>
          </cell>
          <cell r="P2" t="str">
            <v>Choose from drop down</v>
          </cell>
          <cell r="Q2" t="str">
            <v>Choose from drop down</v>
          </cell>
        </row>
        <row r="3">
          <cell r="A3" t="str">
            <v>Create- **General Data, Company Code and Purchasing Data</v>
          </cell>
          <cell r="B3" t="str">
            <v>ZVND- Third Party Vendor</v>
          </cell>
          <cell r="E3" t="str">
            <v>0002 - NL - Delesto BV</v>
          </cell>
          <cell r="F3" t="str">
            <v>CAM1 - NRSC CS AMERICAS</v>
          </cell>
          <cell r="G3" t="str">
            <v>AE - 8240</v>
          </cell>
          <cell r="H3" t="str">
            <v>English</v>
          </cell>
          <cell r="I3" t="str">
            <v>Printer</v>
          </cell>
          <cell r="J3" t="str">
            <v>N999 - Customer – Miscellan</v>
          </cell>
          <cell r="K3">
            <v>1</v>
          </cell>
          <cell r="L3" t="str">
            <v>Chinese</v>
          </cell>
          <cell r="M3" t="str">
            <v>A004 - 0 days end of month invoice + 4 days</v>
          </cell>
          <cell r="N3" t="str">
            <v xml:space="preserve">77777777 – XX – IHCA </v>
          </cell>
          <cell r="O3" t="str">
            <v>ADP</v>
          </cell>
          <cell r="P3" t="str">
            <v>CAS - Collect and shipped</v>
          </cell>
          <cell r="Q3" t="str">
            <v>Yes</v>
          </cell>
        </row>
        <row r="4">
          <cell r="A4" t="str">
            <v>Extend- **General Data not required</v>
          </cell>
          <cell r="B4" t="str">
            <v>ZCAR- Forwarding agent</v>
          </cell>
          <cell r="E4" t="str">
            <v>0006 - DE - Nouryon Ind Chem GmbH</v>
          </cell>
          <cell r="F4" t="str">
            <v>CAP1 - NRSC CS ASIA PACIFIC</v>
          </cell>
          <cell r="G4" t="str">
            <v>AR - 4083</v>
          </cell>
          <cell r="H4" t="str">
            <v>Chinese</v>
          </cell>
          <cell r="I4" t="str">
            <v>E-mail</v>
          </cell>
          <cell r="J4" t="str">
            <v>P000 - PR - Packaging mtrls</v>
          </cell>
          <cell r="K4" t="str">
            <v>9 - Tax Jurisdiction start with SPC</v>
          </cell>
          <cell r="L4" t="str">
            <v>International</v>
          </cell>
          <cell r="M4" t="str">
            <v>A014 - 0 days end of month invoice + 14 days</v>
          </cell>
          <cell r="N4" t="str">
            <v xml:space="preserve">88888888 – XX – IHCU </v>
          </cell>
          <cell r="O4" t="str">
            <v>AED</v>
          </cell>
          <cell r="P4" t="str">
            <v>CFR - Costs and freight</v>
          </cell>
          <cell r="Q4" t="str">
            <v>No</v>
          </cell>
        </row>
        <row r="5">
          <cell r="A5" t="str">
            <v>Change- **Vendor Number and Fields that should change only</v>
          </cell>
          <cell r="B5" t="str">
            <v>ZINT- Internal Nouryon Vendor</v>
          </cell>
          <cell r="E5" t="str">
            <v>0020 - NL - Nouryon Chemicals BV</v>
          </cell>
          <cell r="F5" t="str">
            <v>CBR1 - NRSC CS Brazil</v>
          </cell>
          <cell r="G5" t="str">
            <v>BE - 0636</v>
          </cell>
          <cell r="H5" t="str">
            <v>Chinese Trad.</v>
          </cell>
          <cell r="J5" t="str">
            <v>P010 - PR - Raw materials</v>
          </cell>
          <cell r="L5" t="str">
            <v>Kanji</v>
          </cell>
          <cell r="M5" t="str">
            <v>A034 - 30 days end of month invoice +4</v>
          </cell>
          <cell r="N5" t="str">
            <v xml:space="preserve">99999999 – XX – IHCE </v>
          </cell>
          <cell r="O5" t="str">
            <v>AFA</v>
          </cell>
          <cell r="P5" t="str">
            <v>CIF - Costs, insurance &amp; freight</v>
          </cell>
        </row>
        <row r="6">
          <cell r="B6" t="str">
            <v>ZEMP- Employee (No Purchasing Data)</v>
          </cell>
          <cell r="E6" t="str">
            <v>0061 - CA - Nouryon Chemicals Ltd(CA)</v>
          </cell>
          <cell r="F6" t="str">
            <v>CEU1 - NRSC CS EUROPE</v>
          </cell>
          <cell r="G6" t="str">
            <v>CA - 0061/7640</v>
          </cell>
          <cell r="H6" t="str">
            <v>Danish</v>
          </cell>
          <cell r="J6" t="str">
            <v>PA10 - AD - Additives - oth</v>
          </cell>
          <cell r="L6" t="str">
            <v>Chinese trad.</v>
          </cell>
          <cell r="M6" t="str">
            <v>A044 - 30 days end of month invoice + 14 days</v>
          </cell>
          <cell r="O6" t="str">
            <v>AFN</v>
          </cell>
          <cell r="P6" t="str">
            <v>CIP - Carriage and insurance paid to</v>
          </cell>
        </row>
        <row r="7">
          <cell r="B7" t="str">
            <v>ZICP- Inter Company(ICSTO/STO Only)</v>
          </cell>
          <cell r="E7" t="str">
            <v>0062 - GB - Nouryon Chemicals Limited</v>
          </cell>
          <cell r="F7" t="str">
            <v>CSAM - BASC CS Americas</v>
          </cell>
          <cell r="G7" t="str">
            <v>CH - 4236/4237</v>
          </cell>
          <cell r="H7" t="str">
            <v>Dutch</v>
          </cell>
          <cell r="J7" t="str">
            <v>PA20 - AD - Anti-Corrosives</v>
          </cell>
          <cell r="M7" t="str">
            <v>A064 - 60 days end of month of invoice +4 days</v>
          </cell>
          <cell r="O7" t="str">
            <v>ALL</v>
          </cell>
          <cell r="P7" t="str">
            <v>CPT - Carriage paid to</v>
          </cell>
        </row>
        <row r="8">
          <cell r="E8" t="str">
            <v>0125 - MX - NR Chemicals SA de CV</v>
          </cell>
          <cell r="F8" t="str">
            <v>CSAP - BASC CS Asia Pacific</v>
          </cell>
          <cell r="G8" t="str">
            <v>CN - 1131/1400/1535/1610/1741/1797/1830/1896/8025</v>
          </cell>
          <cell r="H8" t="str">
            <v>Finnish</v>
          </cell>
          <cell r="J8" t="str">
            <v>PA30 - AD - Antifouling Age</v>
          </cell>
          <cell r="M8" t="str">
            <v>A074 - 60 days end of month of invoice + 14 days</v>
          </cell>
          <cell r="O8" t="str">
            <v>AMD</v>
          </cell>
          <cell r="P8" t="str">
            <v>DAF - Delivered at frontier</v>
          </cell>
        </row>
        <row r="9">
          <cell r="E9" t="str">
            <v>0126 - DE - Nouryon Chemicals GmbH</v>
          </cell>
          <cell r="F9" t="str">
            <v>CSBR - BASC CS Brazil</v>
          </cell>
          <cell r="G9" t="str">
            <v>DE - 0006/0126/0217/1077/8005</v>
          </cell>
          <cell r="H9" t="str">
            <v>French</v>
          </cell>
          <cell r="J9" t="str">
            <v>PA40 - AD  Biocides</v>
          </cell>
          <cell r="M9" t="str">
            <v>A094 - 90 days end of month of invoice +4 days</v>
          </cell>
          <cell r="O9" t="str">
            <v>ANG</v>
          </cell>
          <cell r="P9" t="str">
            <v>DAP - Delivered at Place</v>
          </cell>
        </row>
        <row r="10">
          <cell r="E10" t="str">
            <v>0169 - JP - Kayaku Nouryon Corp</v>
          </cell>
          <cell r="F10" t="str">
            <v>CSEU - BASC CS EMEAI</v>
          </cell>
          <cell r="G10" t="str">
            <v>DK - 1091</v>
          </cell>
          <cell r="H10" t="str">
            <v>German</v>
          </cell>
          <cell r="J10" t="str">
            <v>PA50 - AD Defoamers &amp; Antif</v>
          </cell>
          <cell r="M10" t="str">
            <v>A104 - 90 days end of month of invoice + 14 days</v>
          </cell>
          <cell r="O10" t="str">
            <v>AOA</v>
          </cell>
          <cell r="P10" t="str">
            <v>DDP - Delivered Duty Paid</v>
          </cell>
        </row>
        <row r="11">
          <cell r="E11" t="str">
            <v>0196 - US - Nouryon Chemicals LLC</v>
          </cell>
          <cell r="F11" t="str">
            <v>DAM1 - BASC RM&amp;P AMERICAS</v>
          </cell>
          <cell r="G11" t="str">
            <v>FI - 1264</v>
          </cell>
          <cell r="H11" t="str">
            <v>Italian</v>
          </cell>
          <cell r="J11" t="str">
            <v>PA60 - AD - Extenders</v>
          </cell>
          <cell r="M11" t="str">
            <v>A184 - 180 days end of month of invoice + 4 days</v>
          </cell>
          <cell r="O11" t="str">
            <v>AON</v>
          </cell>
          <cell r="P11" t="str">
            <v>DDU - Delivered Duty Unpaid</v>
          </cell>
        </row>
        <row r="12">
          <cell r="E12" t="str">
            <v>0217 - DE - Carbosulf Chem.Werke GmbH</v>
          </cell>
          <cell r="F12" t="str">
            <v>DAM2 - NRSC RM&amp;P AMERICAS</v>
          </cell>
          <cell r="G12" t="str">
            <v>FR - 1960/7381</v>
          </cell>
          <cell r="H12" t="str">
            <v>Japanese</v>
          </cell>
          <cell r="J12" t="str">
            <v>PA70 - AD Flatterens</v>
          </cell>
          <cell r="M12" t="str">
            <v>A194 - 180 days end of month of invoice + 14 days</v>
          </cell>
          <cell r="O12" t="str">
            <v>AOR</v>
          </cell>
          <cell r="P12" t="str">
            <v>DEQ - Delivered ex quay (duty paid)</v>
          </cell>
        </row>
        <row r="13">
          <cell r="E13" t="str">
            <v>0381 - BR - NR PPChemicals Ltda PCOP</v>
          </cell>
          <cell r="F13" t="str">
            <v>DAP1 - BASC RM&amp;P ASIA PAC</v>
          </cell>
          <cell r="G13" t="str">
            <v>IN - 1025</v>
          </cell>
          <cell r="H13" t="str">
            <v>Norwegian</v>
          </cell>
          <cell r="J13" t="str">
            <v>PA80 - AD Rheology &amp; Thixot</v>
          </cell>
          <cell r="M13" t="str">
            <v>AN23 - EOM+23 of Next month (only for Nouryon vendor)</v>
          </cell>
          <cell r="O13" t="str">
            <v>ARS</v>
          </cell>
          <cell r="P13" t="str">
            <v>DES - Delivered ex ship</v>
          </cell>
        </row>
        <row r="14">
          <cell r="E14" t="str">
            <v>0382 - BR - NR PPChemicals Ltda SCSA</v>
          </cell>
          <cell r="F14" t="str">
            <v>DAP2 - NRSC RM&amp;P ASIA PAC</v>
          </cell>
          <cell r="G14" t="str">
            <v>IT - 9008</v>
          </cell>
          <cell r="H14" t="str">
            <v>Portuguese</v>
          </cell>
          <cell r="J14" t="str">
            <v>PA90 - Ad Surfactants</v>
          </cell>
          <cell r="M14" t="str">
            <v>C007 - 7 days date of invoice</v>
          </cell>
          <cell r="O14" t="str">
            <v>ATS</v>
          </cell>
          <cell r="P14" t="str">
            <v>DPU - Delivered at Place Unloaded</v>
          </cell>
        </row>
        <row r="15">
          <cell r="E15" t="str">
            <v>0553 - ES - Nouryon Chemicals SA</v>
          </cell>
          <cell r="F15" t="str">
            <v>DBR1 - BASC RM&amp;P Brazil</v>
          </cell>
          <cell r="G15" t="str">
            <v>JP - 0169/7231</v>
          </cell>
          <cell r="H15" t="str">
            <v>Russian</v>
          </cell>
          <cell r="J15" t="str">
            <v>PAA0 - AD Waxes</v>
          </cell>
          <cell r="M15" t="str">
            <v>C014 - 14 days date of invoice</v>
          </cell>
          <cell r="O15" t="str">
            <v>AUD</v>
          </cell>
          <cell r="P15" t="str">
            <v>EXW - Ex Works</v>
          </cell>
        </row>
        <row r="16">
          <cell r="E16" t="str">
            <v>0636 - BE - Nouryon Chemicals SA</v>
          </cell>
          <cell r="F16" t="str">
            <v>DBR2 - NRSC RM&amp;P Brazil</v>
          </cell>
          <cell r="G16" t="str">
            <v>MX - 0125</v>
          </cell>
          <cell r="H16" t="str">
            <v>Spanish</v>
          </cell>
          <cell r="J16" t="str">
            <v>PAN0 - AkzoNobel</v>
          </cell>
          <cell r="M16" t="str">
            <v>C030 - 30 days date of invoice</v>
          </cell>
          <cell r="O16" t="str">
            <v>AWG</v>
          </cell>
          <cell r="P16" t="str">
            <v>FAS - Free Alongside Ship</v>
          </cell>
        </row>
        <row r="17">
          <cell r="E17" t="str">
            <v>0806 - NL - Nouryon P&amp;E B.V.</v>
          </cell>
          <cell r="F17" t="str">
            <v>DEU1 - BASC RM&amp;P EMEAI</v>
          </cell>
          <cell r="G17" t="str">
            <v>NL - 0002/0806/0888/1421/1435</v>
          </cell>
          <cell r="H17" t="str">
            <v>Swedish</v>
          </cell>
          <cell r="J17" t="str">
            <v>PAN1 - AkzoNobel Global</v>
          </cell>
          <cell r="M17" t="str">
            <v>C060 - 60 days date of invoice</v>
          </cell>
          <cell r="O17" t="str">
            <v>AZM</v>
          </cell>
          <cell r="P17" t="str">
            <v>FCA - Free Carrier</v>
          </cell>
        </row>
        <row r="18">
          <cell r="E18" t="str">
            <v>0888 - NL - Nouryon Chemicals B.V.</v>
          </cell>
          <cell r="F18" t="str">
            <v>DEU2 - NRSC RM&amp;P EUROPE</v>
          </cell>
          <cell r="G18" t="str">
            <v>NO - 7156</v>
          </cell>
          <cell r="J18" t="str">
            <v>PAN2 - AkzoNobel ANIC</v>
          </cell>
          <cell r="M18" t="str">
            <v>C090 - 90 days date of invoice</v>
          </cell>
          <cell r="O18" t="str">
            <v>BAM</v>
          </cell>
          <cell r="P18" t="str">
            <v>FDA - FOB Destination pre-paid &amp; add</v>
          </cell>
        </row>
        <row r="19">
          <cell r="E19" t="str">
            <v>1025 - IN - NR Chemicals IN Pvt Ltd</v>
          </cell>
          <cell r="F19" t="str">
            <v>GSU1 - BASC Subcontracting</v>
          </cell>
          <cell r="G19" t="str">
            <v>SE - 7015/7020/7224/7830</v>
          </cell>
          <cell r="J19" t="str">
            <v>PAN3 - AkzoNobel PPC</v>
          </cell>
          <cell r="M19" t="str">
            <v>D030 - Against draft 30 days after date of shipment (only for PK ICSTO)</v>
          </cell>
          <cell r="O19" t="str">
            <v>BBD</v>
          </cell>
          <cell r="P19" t="str">
            <v>FDC - FOB Destination collect</v>
          </cell>
        </row>
        <row r="20">
          <cell r="E20" t="str">
            <v>1077 - DE - NR Func. Chem. GmbH</v>
          </cell>
          <cell r="F20" t="str">
            <v>GSU2 - NRSC GLOBAL SUBC</v>
          </cell>
          <cell r="G20" t="str">
            <v>SG - 7739</v>
          </cell>
          <cell r="J20" t="str">
            <v>PAN4 - AkzoNobel Surface</v>
          </cell>
          <cell r="O20" t="str">
            <v>BDT</v>
          </cell>
          <cell r="P20" t="str">
            <v>FDD - FOB Destination, Delivered</v>
          </cell>
        </row>
        <row r="21">
          <cell r="E21" t="str">
            <v>1091 - DK - Dansk Salt A/S</v>
          </cell>
          <cell r="F21" t="str">
            <v>IAE1 - BASC NPR Arab Emirat</v>
          </cell>
          <cell r="G21" t="str">
            <v>US - 0196/1424/1427/7481</v>
          </cell>
          <cell r="J21" t="str">
            <v>PAN5 - AkzoNobel ESD</v>
          </cell>
          <cell r="O21" t="str">
            <v>BEF</v>
          </cell>
          <cell r="P21" t="str">
            <v>FDP - FOB Destination pre-paid</v>
          </cell>
        </row>
        <row r="22">
          <cell r="E22" t="str">
            <v>1093 - SG - NOURYON ASIA PTE.LTD.</v>
          </cell>
          <cell r="F22" t="str">
            <v>IAR1 - BASC NPR Argentina</v>
          </cell>
          <cell r="J22" t="str">
            <v>PC10 - CS Coatings Specialt</v>
          </cell>
          <cell r="O22" t="str">
            <v>BGN</v>
          </cell>
          <cell r="P22" t="str">
            <v>FEW - Freight Equalized</v>
          </cell>
        </row>
        <row r="23">
          <cell r="E23" t="str">
            <v>1113 - SE - Nouryon International AB</v>
          </cell>
          <cell r="F23" t="str">
            <v>IAU1 - NRSC NPR Australia</v>
          </cell>
          <cell r="J23" t="str">
            <v>PC20 - CS Monomers</v>
          </cell>
          <cell r="O23" t="str">
            <v>BHD</v>
          </cell>
          <cell r="P23" t="str">
            <v>FH - Free house</v>
          </cell>
        </row>
        <row r="24">
          <cell r="E24" t="str">
            <v>1128 - RU - OOO NOURYON</v>
          </cell>
          <cell r="F24" t="str">
            <v>IBE1 - BASC NPR Belgium</v>
          </cell>
          <cell r="J24" t="str">
            <v>PC30 - CS Opaque Polymers</v>
          </cell>
          <cell r="O24" t="str">
            <v>BIF</v>
          </cell>
          <cell r="P24" t="str">
            <v>FOA - Prepay and Add</v>
          </cell>
        </row>
        <row r="25">
          <cell r="E25" t="str">
            <v>1131 - CN - Tianjin NR Peroxides CoLt</v>
          </cell>
          <cell r="F25" t="str">
            <v>IBR1 - BASC NPR Brazil</v>
          </cell>
          <cell r="J25" t="str">
            <v>PC40 - CS Pure Acryclics</v>
          </cell>
          <cell r="O25" t="str">
            <v>BMD</v>
          </cell>
          <cell r="P25" t="str">
            <v>FOB - Free on board</v>
          </cell>
        </row>
        <row r="26">
          <cell r="E26" t="str">
            <v>1168 - CO - Nouryon PPC S.A.S(CO)</v>
          </cell>
          <cell r="F26" t="str">
            <v>IBR2 - NRSC NPR Brazil</v>
          </cell>
          <cell r="J26" t="str">
            <v>PC50 - CS Styrene Acrylics</v>
          </cell>
          <cell r="O26" t="str">
            <v>BND</v>
          </cell>
          <cell r="P26" t="str">
            <v>FOC - FOB Origin, Collect</v>
          </cell>
        </row>
        <row r="27">
          <cell r="E27" t="str">
            <v>1264 - FI - Nouryon Finland Oy</v>
          </cell>
          <cell r="F27" t="str">
            <v>IC01 - NRSC NPR CHINA</v>
          </cell>
          <cell r="J27" t="str">
            <v>PC60 - CS Vinyl Acetate Eth</v>
          </cell>
          <cell r="O27" t="str">
            <v>BOB</v>
          </cell>
          <cell r="P27" t="str">
            <v>FOD - FOB Origin, Delivered</v>
          </cell>
        </row>
        <row r="28">
          <cell r="E28" t="str">
            <v>1400 - CN - NR New Material (Suzhou)</v>
          </cell>
          <cell r="F28" t="str">
            <v>ICA2 - BASC NPR Canada</v>
          </cell>
          <cell r="J28" t="str">
            <v>PC70 - CS Vinyl Acrylics</v>
          </cell>
          <cell r="O28" t="str">
            <v>BRL</v>
          </cell>
          <cell r="P28" t="str">
            <v>FOT - FOB Origin,Cust.PU,Col,w/FA</v>
          </cell>
        </row>
        <row r="29">
          <cell r="E29" t="str">
            <v>1421 - NL - Nouryon Ind Chem bv</v>
          </cell>
          <cell r="F29" t="str">
            <v>ICH1 - BASC NPR Switzerland</v>
          </cell>
          <cell r="J29" t="str">
            <v>PD10 - Real estate services</v>
          </cell>
          <cell r="O29" t="str">
            <v>BSD</v>
          </cell>
          <cell r="P29" t="str">
            <v>FOU - FOB Origin, Customer</v>
          </cell>
        </row>
        <row r="30">
          <cell r="E30" t="str">
            <v>1422 - DE - Nouryon Faser PV GmbH</v>
          </cell>
          <cell r="F30" t="str">
            <v>ICL1 - BASC NPR Chile</v>
          </cell>
          <cell r="J30" t="str">
            <v>PD11 - Business park</v>
          </cell>
          <cell r="O30" t="str">
            <v>BTN</v>
          </cell>
          <cell r="P30" t="str">
            <v>PPA - Prepaid and add</v>
          </cell>
        </row>
        <row r="31">
          <cell r="E31" t="str">
            <v>1424 - US - Nouryon Func. Chem.LLC</v>
          </cell>
          <cell r="F31" t="str">
            <v>ICN8 - BASC NPR China</v>
          </cell>
          <cell r="J31" t="str">
            <v>PD12 - Escrow and title ser</v>
          </cell>
          <cell r="O31" t="str">
            <v>BWP</v>
          </cell>
          <cell r="P31" t="str">
            <v>PPD - Prepaid delivery</v>
          </cell>
        </row>
        <row r="32">
          <cell r="E32" t="str">
            <v>1427 - US - NR Surface Chemistry LLC</v>
          </cell>
          <cell r="F32" t="str">
            <v>ICO1 - BASC NRP Colombia</v>
          </cell>
          <cell r="J32" t="str">
            <v>PD13 - Real estate brokers</v>
          </cell>
          <cell r="O32" t="str">
            <v>BYB</v>
          </cell>
          <cell r="P32" t="str">
            <v>ZNO - Not applicable</v>
          </cell>
        </row>
        <row r="33">
          <cell r="E33" t="str">
            <v>1435 - NL - Nouryon Func. Chem. bv</v>
          </cell>
          <cell r="F33" t="str">
            <v>IDK1 - BASC NPR Danmark</v>
          </cell>
          <cell r="J33" t="str">
            <v>PD14 - University</v>
          </cell>
          <cell r="O33" t="str">
            <v>BYR</v>
          </cell>
        </row>
        <row r="34">
          <cell r="E34" t="str">
            <v>1535 - CN - Nouryon Taixing Co.Ltd</v>
          </cell>
          <cell r="F34" t="str">
            <v>IES1 - BASC NPR Spain</v>
          </cell>
          <cell r="J34" t="str">
            <v>PD15 - Warehouse store</v>
          </cell>
          <cell r="O34" t="str">
            <v>BZD</v>
          </cell>
        </row>
        <row r="35">
          <cell r="E35" t="str">
            <v>1610 - CN - NR Chem (Tianjin) Co. Ltd</v>
          </cell>
          <cell r="F35" t="str">
            <v>IFI1 - BASC NPR Finland</v>
          </cell>
          <cell r="J35" t="str">
            <v>PDTA - Real Estate - To Be</v>
          </cell>
          <cell r="O35" t="str">
            <v>CAD</v>
          </cell>
        </row>
        <row r="36">
          <cell r="E36" t="str">
            <v>1676 - BR - Nouryon PPC Bahia S/A</v>
          </cell>
          <cell r="F36" t="str">
            <v>IFR1 - BASC NPR France</v>
          </cell>
          <cell r="J36" t="str">
            <v>PE10 - Electricity</v>
          </cell>
          <cell r="O36" t="str">
            <v>CDF</v>
          </cell>
        </row>
        <row r="37">
          <cell r="E37" t="str">
            <v>1741 - CN - NR Chemicals (Guangzhou)</v>
          </cell>
          <cell r="F37" t="str">
            <v>IGAR - Nouryon Ariba Global</v>
          </cell>
          <cell r="J37" t="str">
            <v>PE11 - Energy</v>
          </cell>
          <cell r="O37" t="str">
            <v>CFP</v>
          </cell>
        </row>
        <row r="38">
          <cell r="E38" t="str">
            <v>1797 - CN - NR Chem.(Ningbo)Co Ltd</v>
          </cell>
          <cell r="F38" t="str">
            <v>IGE1 - BASC NPR Germany</v>
          </cell>
          <cell r="J38" t="str">
            <v>PE20 - Energy - Other</v>
          </cell>
          <cell r="O38" t="str">
            <v>CHF</v>
          </cell>
        </row>
        <row r="39">
          <cell r="E39" t="str">
            <v>1830 - CN - NR Perf. Add. (Sh) Co Ltd</v>
          </cell>
          <cell r="F39" t="str">
            <v>IGT1 - BASC NRP Guatemala</v>
          </cell>
          <cell r="J39" t="str">
            <v>PE30 - Gas</v>
          </cell>
          <cell r="O39" t="str">
            <v>CLP</v>
          </cell>
        </row>
        <row r="40">
          <cell r="E40" t="str">
            <v>1896 - CN - NR Chemicals (BoXing)</v>
          </cell>
          <cell r="F40" t="str">
            <v>IIN1 - BASC NPR India</v>
          </cell>
          <cell r="J40" t="str">
            <v>PE40 - Steam</v>
          </cell>
          <cell r="O40" t="str">
            <v>CNY</v>
          </cell>
        </row>
        <row r="41">
          <cell r="E41" t="str">
            <v>1931 - DE - Neolyse Ibbenbueren GmbH</v>
          </cell>
          <cell r="F41" t="str">
            <v>IIT1 - BASC NPR Italy</v>
          </cell>
          <cell r="J41" t="str">
            <v>PG99 - TAXES</v>
          </cell>
          <cell r="O41" t="str">
            <v>COP</v>
          </cell>
        </row>
        <row r="42">
          <cell r="E42" t="str">
            <v>2075 - TW - Nouryon Asia Pte. Ltd</v>
          </cell>
          <cell r="F42" t="str">
            <v>IJP1 - BASC NPR Japan</v>
          </cell>
          <cell r="J42" t="str">
            <v>PH10 - CI Acid Chlorides &amp;</v>
          </cell>
          <cell r="O42" t="str">
            <v>CRC</v>
          </cell>
        </row>
        <row r="43">
          <cell r="E43" t="str">
            <v>4083 - AR - NR Chemicals AR SAU</v>
          </cell>
          <cell r="F43" t="str">
            <v>IJP2 - NRSC NPR JAPAN</v>
          </cell>
          <cell r="J43" t="str">
            <v>PH20 - CI Base Chemicals</v>
          </cell>
          <cell r="O43" t="str">
            <v>CSD</v>
          </cell>
        </row>
        <row r="44">
          <cell r="E44" t="str">
            <v>4114 - CL - NR Func. Chem. S.A.</v>
          </cell>
          <cell r="F44" t="str">
            <v>IKR1 - BASC NPR Korea</v>
          </cell>
          <cell r="J44" t="str">
            <v>PH21 - Raw Materials - Gene</v>
          </cell>
          <cell r="O44" t="str">
            <v>CUP</v>
          </cell>
        </row>
        <row r="45">
          <cell r="E45" t="str">
            <v>4236 - CH - Claviag AG</v>
          </cell>
          <cell r="F45" t="str">
            <v>ILV1 - BASC NPR Latvia</v>
          </cell>
          <cell r="J45" t="str">
            <v>PH22 - Cylinder / Bulk gas</v>
          </cell>
          <cell r="O45" t="str">
            <v>CVE</v>
          </cell>
        </row>
        <row r="46">
          <cell r="E46" t="str">
            <v>4237 - CH - Nouryon Chemicals AG</v>
          </cell>
          <cell r="F46" t="str">
            <v>IMX1 - BASC NPR Mexico</v>
          </cell>
          <cell r="J46" t="str">
            <v>PH30 - CI Chemicals &amp; Inter</v>
          </cell>
          <cell r="O46" t="str">
            <v>CYP</v>
          </cell>
        </row>
        <row r="47">
          <cell r="E47" t="str">
            <v>7015 - SE - Nouryon PPC AB</v>
          </cell>
          <cell r="F47" t="str">
            <v>INL1 - BASC NPR Netherlands</v>
          </cell>
          <cell r="J47" t="str">
            <v>PH40 - CI Cracker Derived C</v>
          </cell>
          <cell r="O47" t="str">
            <v>CZK</v>
          </cell>
        </row>
        <row r="48">
          <cell r="E48" t="str">
            <v>7020 - SE - NR Surface Chemistry AB</v>
          </cell>
          <cell r="F48" t="str">
            <v>INL2 - NRHQ NPR NL NV</v>
          </cell>
          <cell r="J48" t="str">
            <v>PH50 - CI Inorganics</v>
          </cell>
          <cell r="O48" t="str">
            <v>DEM</v>
          </cell>
        </row>
        <row r="49">
          <cell r="E49" t="str">
            <v>7040 - SE - Bygglim Sverige AB</v>
          </cell>
          <cell r="F49" t="str">
            <v>INL3 - NRHQ CAPEX NL EOS</v>
          </cell>
          <cell r="J49" t="str">
            <v>PH60 - CI Natural Oils &amp; Fa</v>
          </cell>
          <cell r="O49" t="str">
            <v>DEM3</v>
          </cell>
        </row>
        <row r="50">
          <cell r="E50" t="str">
            <v>7156 - NO - Nouryon P&amp;PC Norway AS</v>
          </cell>
          <cell r="F50" t="str">
            <v>INO1 - BASC NPR Norway</v>
          </cell>
          <cell r="J50" t="str">
            <v>PH70 - CI Nitrogen Based Ch</v>
          </cell>
          <cell r="O50" t="str">
            <v>DJF</v>
          </cell>
        </row>
        <row r="51">
          <cell r="E51" t="str">
            <v>7158 - TH - NR Chemicals Thailand Ltd</v>
          </cell>
          <cell r="F51" t="str">
            <v>IPK1 - BASC NPR Pakistan</v>
          </cell>
          <cell r="J51" t="str">
            <v>PH80 - CI Oxygen Based Chem</v>
          </cell>
          <cell r="O51" t="str">
            <v>DKK</v>
          </cell>
        </row>
        <row r="52">
          <cell r="E52" t="str">
            <v>7224 - SE - Nouryon Funct Chem AB</v>
          </cell>
          <cell r="F52" t="str">
            <v>IRU1 - BASC NPR Russia</v>
          </cell>
          <cell r="J52" t="str">
            <v>PI10 - PI Carbon Black Pigm</v>
          </cell>
          <cell r="O52" t="str">
            <v>DOP</v>
          </cell>
        </row>
        <row r="53">
          <cell r="E53" t="str">
            <v>7231 - JP - Nouryon Japan K.K.</v>
          </cell>
          <cell r="F53" t="str">
            <v>ISE1 - BASC NPR Sweden</v>
          </cell>
          <cell r="J53" t="str">
            <v>PI20 - PI Effect Pigments</v>
          </cell>
          <cell r="O53" t="str">
            <v>DZD</v>
          </cell>
        </row>
        <row r="54">
          <cell r="E54" t="str">
            <v>7381 - FR - Nouryon P&amp;PC SAS</v>
          </cell>
          <cell r="F54" t="str">
            <v>ISE2 - NRSC NPR SWEDEN</v>
          </cell>
          <cell r="J54" t="str">
            <v>PI30 - PI Inorganic Pigment</v>
          </cell>
          <cell r="O54" t="str">
            <v>ECS</v>
          </cell>
        </row>
        <row r="55">
          <cell r="E55" t="str">
            <v>7393 - SE - Anholmen Fast.AB</v>
          </cell>
          <cell r="F55" t="str">
            <v>ISG1 - BASC NPR Singapore</v>
          </cell>
          <cell r="J55" t="str">
            <v>PI40 - PI Organic Pigments</v>
          </cell>
          <cell r="O55" t="str">
            <v>EEK</v>
          </cell>
        </row>
        <row r="56">
          <cell r="E56" t="str">
            <v>7395 - BR - Nouryon PPC Química Ltda</v>
          </cell>
          <cell r="F56" t="str">
            <v>ISG2 - NRSC NPR SINGAPORE</v>
          </cell>
          <cell r="J56" t="str">
            <v>PI50 - PI Pigments Other</v>
          </cell>
          <cell r="O56" t="str">
            <v>EGP</v>
          </cell>
        </row>
        <row r="57">
          <cell r="E57" t="str">
            <v>7481 - US - Nouryon PPC Chemicals LLC</v>
          </cell>
          <cell r="F57" t="str">
            <v>ITH1 - NRSC NPR Thailand</v>
          </cell>
          <cell r="J57" t="str">
            <v>PI60 - PI Tinters</v>
          </cell>
          <cell r="O57" t="str">
            <v>ERN</v>
          </cell>
        </row>
        <row r="58">
          <cell r="E58" t="str">
            <v>7640 - CA - Nouryon PPC Canada Inc</v>
          </cell>
          <cell r="F58" t="str">
            <v>ITW1 - BASC NPR Taiwan</v>
          </cell>
          <cell r="J58" t="str">
            <v>PL10 - Air</v>
          </cell>
          <cell r="O58" t="str">
            <v>ESP</v>
          </cell>
        </row>
        <row r="59">
          <cell r="E59" t="str">
            <v>7739 - SG - NR Surface Chemistry Pte</v>
          </cell>
          <cell r="F59" t="str">
            <v>IUK1 - BASC NPR UK</v>
          </cell>
          <cell r="J59" t="str">
            <v>PL18 - Logistics - TBA</v>
          </cell>
          <cell r="O59" t="str">
            <v>ETB</v>
          </cell>
        </row>
        <row r="60">
          <cell r="E60" t="str">
            <v>7830 - SE - Nouryon AB</v>
          </cell>
          <cell r="F60" t="str">
            <v>IUK2 - NRHQ NPR UK</v>
          </cell>
          <cell r="J60" t="str">
            <v>PL20 - Parcel</v>
          </cell>
          <cell r="O60" t="str">
            <v>EUR</v>
          </cell>
        </row>
        <row r="61">
          <cell r="E61" t="str">
            <v>8005 - DE - Nouryon Germany GmbH</v>
          </cell>
          <cell r="F61" t="str">
            <v>IUS1 - BASC NPR US</v>
          </cell>
          <cell r="J61" t="str">
            <v>PL30 - Inbound Transport</v>
          </cell>
          <cell r="O61" t="str">
            <v>FIM</v>
          </cell>
        </row>
        <row r="62">
          <cell r="E62" t="str">
            <v>8025 - CN - Zhejiang Friend Chemical</v>
          </cell>
          <cell r="F62" t="str">
            <v>IUS2 - NRSC NPR US</v>
          </cell>
          <cell r="J62" t="str">
            <v>PL31 - Expeditor</v>
          </cell>
          <cell r="O62" t="str">
            <v>FJD</v>
          </cell>
        </row>
        <row r="63">
          <cell r="E63" t="str">
            <v>8240 - AE - Nouryon Middle East FZE</v>
          </cell>
          <cell r="F63" t="str">
            <v>IVE1 - BASC NPR Venezuela</v>
          </cell>
          <cell r="J63" t="str">
            <v>PL34 - Iso Tank</v>
          </cell>
          <cell r="O63" t="str">
            <v>FKP</v>
          </cell>
        </row>
        <row r="64">
          <cell r="E64" t="str">
            <v>9008 - IT - Nouryon Chemicals SpA</v>
          </cell>
          <cell r="F64" t="str">
            <v>SCM1 - NRFC SCM FCOP</v>
          </cell>
          <cell r="J64" t="str">
            <v>PL35 - Rail Cars</v>
          </cell>
          <cell r="O64" t="str">
            <v>FRF</v>
          </cell>
        </row>
        <row r="65">
          <cell r="F65" t="str">
            <v>SCM2 - NRFC SCM FCSS</v>
          </cell>
          <cell r="J65" t="str">
            <v>PL36 - Chassis</v>
          </cell>
          <cell r="O65" t="str">
            <v>GBP</v>
          </cell>
        </row>
        <row r="66">
          <cell r="F66" t="str">
            <v>SCM3 - NRFC SCM FCSD</v>
          </cell>
          <cell r="J66" t="str">
            <v>PL37 - Maintenance&amp;Repair</v>
          </cell>
          <cell r="O66" t="str">
            <v>GEL</v>
          </cell>
        </row>
        <row r="67">
          <cell r="F67" t="str">
            <v>SCM4 - NRFC SCM FCPA</v>
          </cell>
          <cell r="J67" t="str">
            <v>PL40 - LO Inland Navigation</v>
          </cell>
          <cell r="O67" t="str">
            <v>GHC</v>
          </cell>
        </row>
        <row r="68">
          <cell r="F68" t="str">
            <v>SCM5 - NRFC SCM FCEA</v>
          </cell>
          <cell r="J68" t="str">
            <v>PL50 - LO Other Logistics S</v>
          </cell>
          <cell r="O68" t="str">
            <v>GIP</v>
          </cell>
        </row>
        <row r="69">
          <cell r="F69" t="str">
            <v>SCM6 - NRFC SCM FCCH</v>
          </cell>
          <cell r="J69" t="str">
            <v>PL51 - Con.Eqp Ren/Lea Serv</v>
          </cell>
          <cell r="O69" t="str">
            <v>GMD</v>
          </cell>
        </row>
        <row r="70">
          <cell r="F70" t="str">
            <v>SCM7 - NRFC SCM FCOM</v>
          </cell>
          <cell r="J70" t="str">
            <v>PL52 - Equipment rental</v>
          </cell>
          <cell r="O70" t="str">
            <v>GNF</v>
          </cell>
        </row>
        <row r="71">
          <cell r="F71" t="str">
            <v>SCM8 - BASC SCM AMERICAS</v>
          </cell>
          <cell r="J71" t="str">
            <v>PL53 - Facility Logistics</v>
          </cell>
          <cell r="O71" t="str">
            <v>GRD</v>
          </cell>
        </row>
        <row r="72">
          <cell r="F72" t="str">
            <v>SCM9 - BASC SCM ASIA PACIFI</v>
          </cell>
          <cell r="J72" t="str">
            <v>PL60 - Rail</v>
          </cell>
          <cell r="O72" t="str">
            <v>GTQ</v>
          </cell>
        </row>
        <row r="73">
          <cell r="F73" t="str">
            <v>SCMA - BASC SCM Brazil</v>
          </cell>
          <cell r="J73" t="str">
            <v>PL70 - Road Packed</v>
          </cell>
          <cell r="O73" t="str">
            <v>GWP</v>
          </cell>
        </row>
        <row r="74">
          <cell r="F74" t="str">
            <v>SCMB - BASC SCM EUROPE</v>
          </cell>
          <cell r="J74" t="str">
            <v>PL80 - Sea Containers</v>
          </cell>
          <cell r="O74" t="str">
            <v>GYD</v>
          </cell>
        </row>
        <row r="75">
          <cell r="F75" t="str">
            <v>TAM1 - NRSC Transport Ameri</v>
          </cell>
          <cell r="J75" t="str">
            <v>PL81 - Freight Forwarding</v>
          </cell>
          <cell r="O75" t="str">
            <v>HKD</v>
          </cell>
        </row>
        <row r="76">
          <cell r="F76" t="str">
            <v>TAP1 - NRSC Transport Asia</v>
          </cell>
          <cell r="J76" t="str">
            <v>PL82 - Barge</v>
          </cell>
          <cell r="O76" t="str">
            <v>HNL</v>
          </cell>
        </row>
        <row r="77">
          <cell r="F77" t="str">
            <v>TBR1 - NRSC Transport Braz.</v>
          </cell>
          <cell r="J77" t="str">
            <v>PL90 - Warehousing</v>
          </cell>
          <cell r="O77" t="str">
            <v>HRK</v>
          </cell>
        </row>
        <row r="78">
          <cell r="F78" t="str">
            <v>TEU1 - NRSC Transport Europ</v>
          </cell>
          <cell r="J78" t="str">
            <v>PL91 - Road Bulk</v>
          </cell>
          <cell r="O78" t="str">
            <v>HTG</v>
          </cell>
        </row>
        <row r="79">
          <cell r="F79" t="str">
            <v>TRAM - BASC Tran.Man. Amer.</v>
          </cell>
          <cell r="J79" t="str">
            <v>PL92 - Packed Warehousing</v>
          </cell>
          <cell r="O79" t="str">
            <v>HUF</v>
          </cell>
        </row>
        <row r="80">
          <cell r="F80" t="str">
            <v>TRAP - BASC Tran.Man. AP</v>
          </cell>
          <cell r="J80" t="str">
            <v>PL93 - Bulk Warehousing</v>
          </cell>
          <cell r="O80" t="str">
            <v>IDR</v>
          </cell>
        </row>
        <row r="81">
          <cell r="F81" t="str">
            <v>TRBR - BASC Tran.Man. Braz.</v>
          </cell>
          <cell r="J81" t="str">
            <v>PL94 - Road Bulk Dry</v>
          </cell>
          <cell r="O81" t="str">
            <v>IEP</v>
          </cell>
        </row>
        <row r="82">
          <cell r="F82" t="str">
            <v>TREU - BASC Tran.Man. EMAEI</v>
          </cell>
          <cell r="J82" t="str">
            <v>PLS1 - Express</v>
          </cell>
          <cell r="O82" t="str">
            <v>ILS</v>
          </cell>
        </row>
        <row r="83">
          <cell r="J83" t="str">
            <v>PLS2 - DEEP SEA/ ISO TANK</v>
          </cell>
          <cell r="O83" t="str">
            <v>INR</v>
          </cell>
        </row>
        <row r="84">
          <cell r="J84" t="str">
            <v>PLS3 - Transport Intersite</v>
          </cell>
          <cell r="O84" t="str">
            <v>IQD</v>
          </cell>
        </row>
        <row r="85">
          <cell r="J85" t="str">
            <v>PLS4 - Management Systems</v>
          </cell>
          <cell r="O85" t="str">
            <v>IRR</v>
          </cell>
        </row>
        <row r="86">
          <cell r="J86" t="str">
            <v>PLS5 - Benchmark&amp;Consulting</v>
          </cell>
          <cell r="O86" t="str">
            <v>ISK</v>
          </cell>
        </row>
        <row r="87">
          <cell r="J87" t="str">
            <v>PM10 - Advertising Agency</v>
          </cell>
          <cell r="O87" t="str">
            <v>ITL</v>
          </cell>
        </row>
        <row r="88">
          <cell r="J88" t="str">
            <v>PM20 - MM Business Gifts &amp;</v>
          </cell>
          <cell r="O88" t="str">
            <v>JMD</v>
          </cell>
        </row>
        <row r="89">
          <cell r="J89" t="str">
            <v>PM21 - Cakes</v>
          </cell>
          <cell r="O89" t="str">
            <v>JOD</v>
          </cell>
        </row>
        <row r="90">
          <cell r="J90" t="str">
            <v>PM22 - Flower</v>
          </cell>
          <cell r="O90" t="str">
            <v>JPY</v>
          </cell>
        </row>
        <row r="91">
          <cell r="J91" t="str">
            <v>PM23 - Gifts</v>
          </cell>
          <cell r="O91" t="str">
            <v>KES</v>
          </cell>
        </row>
        <row r="92">
          <cell r="J92" t="str">
            <v>PM24 - Giftvouchers</v>
          </cell>
          <cell r="O92" t="str">
            <v>KGS</v>
          </cell>
        </row>
        <row r="93">
          <cell r="J93" t="str">
            <v>PM25 - Promotional Merchand</v>
          </cell>
          <cell r="O93" t="str">
            <v>KHR</v>
          </cell>
        </row>
        <row r="94">
          <cell r="J94" t="str">
            <v>PM30 - MM Car lease</v>
          </cell>
          <cell r="O94" t="str">
            <v>KMF</v>
          </cell>
        </row>
        <row r="95">
          <cell r="J95" t="str">
            <v>PM31 - Car of Truck Insuran</v>
          </cell>
          <cell r="O95" t="str">
            <v>KPW</v>
          </cell>
        </row>
        <row r="96">
          <cell r="J96" t="str">
            <v>PM32 - Fleet Management</v>
          </cell>
          <cell r="O96" t="str">
            <v>KRW</v>
          </cell>
        </row>
        <row r="97">
          <cell r="J97" t="str">
            <v>PM33 - Fuel</v>
          </cell>
          <cell r="O97" t="str">
            <v>KWD</v>
          </cell>
        </row>
        <row r="98">
          <cell r="J98" t="str">
            <v>PM34 - Maintenance &amp; Repair</v>
          </cell>
          <cell r="O98" t="str">
            <v>KYD</v>
          </cell>
        </row>
        <row r="99">
          <cell r="J99" t="str">
            <v>PM35 - Vehicle Leasing</v>
          </cell>
          <cell r="O99" t="str">
            <v>KZT</v>
          </cell>
        </row>
        <row r="100">
          <cell r="J100" t="str">
            <v>PM36 - Vehicles</v>
          </cell>
          <cell r="O100" t="str">
            <v>LAK</v>
          </cell>
        </row>
        <row r="101">
          <cell r="J101" t="str">
            <v>PM40 - Color collateral</v>
          </cell>
          <cell r="O101" t="str">
            <v>LBP</v>
          </cell>
        </row>
        <row r="102">
          <cell r="J102" t="str">
            <v>PM50 - Media</v>
          </cell>
          <cell r="O102" t="str">
            <v>LKR</v>
          </cell>
        </row>
        <row r="103">
          <cell r="J103" t="str">
            <v>PM60 - MM Mixing Machines a</v>
          </cell>
          <cell r="O103" t="str">
            <v>LRD</v>
          </cell>
        </row>
        <row r="104">
          <cell r="J104" t="str">
            <v>PM70 - MM Other Marketing S</v>
          </cell>
          <cell r="O104" t="str">
            <v>LSL</v>
          </cell>
        </row>
        <row r="105">
          <cell r="J105" t="str">
            <v>PM71 - PR &amp; Sponsorship</v>
          </cell>
          <cell r="O105" t="str">
            <v>LTL</v>
          </cell>
        </row>
        <row r="106">
          <cell r="J106" t="str">
            <v>PM72 - Exhibitions and Semi</v>
          </cell>
          <cell r="O106" t="str">
            <v>LUF</v>
          </cell>
        </row>
        <row r="107">
          <cell r="J107" t="str">
            <v>PM73 - CC - Subscriptions /</v>
          </cell>
          <cell r="O107" t="str">
            <v>LVL</v>
          </cell>
        </row>
        <row r="108">
          <cell r="J108" t="str">
            <v>PM74 - CC - Others</v>
          </cell>
          <cell r="O108" t="str">
            <v>LYD</v>
          </cell>
        </row>
        <row r="109">
          <cell r="J109" t="str">
            <v>PM75 - Direct mail</v>
          </cell>
          <cell r="O109" t="str">
            <v>MAD</v>
          </cell>
        </row>
        <row r="110">
          <cell r="J110" t="str">
            <v>PM76 - Digital Marketing</v>
          </cell>
          <cell r="O110" t="str">
            <v>MDL</v>
          </cell>
        </row>
        <row r="111">
          <cell r="J111" t="str">
            <v>PM77 - Market research</v>
          </cell>
          <cell r="O111" t="str">
            <v>MGA</v>
          </cell>
        </row>
        <row r="112">
          <cell r="J112" t="str">
            <v>PM78 - Mixing Machines</v>
          </cell>
          <cell r="O112" t="str">
            <v>MGF</v>
          </cell>
        </row>
        <row r="113">
          <cell r="J113" t="str">
            <v>PM79 - Marketing Fulfillmen</v>
          </cell>
          <cell r="O113" t="str">
            <v>MKD</v>
          </cell>
        </row>
        <row r="114">
          <cell r="J114" t="str">
            <v>PM80 - Point of Sales</v>
          </cell>
          <cell r="O114" t="str">
            <v>MMK</v>
          </cell>
        </row>
        <row r="115">
          <cell r="J115" t="str">
            <v>PM81 - Sales promotion</v>
          </cell>
          <cell r="O115" t="str">
            <v>MNT</v>
          </cell>
        </row>
        <row r="116">
          <cell r="J116" t="str">
            <v>PM82 - Commercial printing</v>
          </cell>
          <cell r="O116" t="str">
            <v>MOP</v>
          </cell>
        </row>
        <row r="117">
          <cell r="J117" t="str">
            <v>PM83 - Design</v>
          </cell>
          <cell r="O117" t="str">
            <v>MRO</v>
          </cell>
        </row>
        <row r="118">
          <cell r="J118" t="str">
            <v>PM84 - Marketing support se</v>
          </cell>
          <cell r="O118" t="str">
            <v>MTL</v>
          </cell>
        </row>
        <row r="119">
          <cell r="J119" t="str">
            <v>PM85 - Spectrophotometers</v>
          </cell>
          <cell r="O119" t="str">
            <v>MUR</v>
          </cell>
        </row>
        <row r="120">
          <cell r="J120" t="str">
            <v>PM90 - Products For Resale</v>
          </cell>
          <cell r="O120" t="str">
            <v>MVR</v>
          </cell>
        </row>
        <row r="121">
          <cell r="J121" t="str">
            <v>PM91 - Display</v>
          </cell>
          <cell r="O121" t="str">
            <v>MWK</v>
          </cell>
        </row>
        <row r="122">
          <cell r="J122" t="str">
            <v>PM92 - Full store implement</v>
          </cell>
          <cell r="O122" t="str">
            <v>MXN</v>
          </cell>
        </row>
        <row r="123">
          <cell r="J123" t="str">
            <v>PM93 - POS Furniture</v>
          </cell>
          <cell r="O123" t="str">
            <v>MYR</v>
          </cell>
        </row>
        <row r="124">
          <cell r="J124" t="str">
            <v>PM94 - Racking</v>
          </cell>
          <cell r="O124" t="str">
            <v>MZM</v>
          </cell>
        </row>
        <row r="125">
          <cell r="J125" t="str">
            <v>PM95 - Signage (internal/ex</v>
          </cell>
          <cell r="O125" t="str">
            <v>NAD</v>
          </cell>
        </row>
        <row r="126">
          <cell r="J126" t="str">
            <v>PMA0 - MM Travel &amp; expenses</v>
          </cell>
          <cell r="O126" t="str">
            <v>NGN</v>
          </cell>
        </row>
        <row r="127">
          <cell r="J127" t="str">
            <v>PMA1 - Air transport</v>
          </cell>
          <cell r="O127" t="str">
            <v>NIO</v>
          </cell>
        </row>
        <row r="128">
          <cell r="J128" t="str">
            <v>PMA2 - Carrental</v>
          </cell>
          <cell r="O128" t="str">
            <v>NLG</v>
          </cell>
        </row>
        <row r="129">
          <cell r="J129" t="str">
            <v>PMA3 - Passport &amp; Visa</v>
          </cell>
          <cell r="O129" t="str">
            <v>NOK</v>
          </cell>
        </row>
        <row r="130">
          <cell r="J130" t="str">
            <v>PMA4 - Payment solutions</v>
          </cell>
          <cell r="O130" t="str">
            <v>NPR</v>
          </cell>
        </row>
        <row r="131">
          <cell r="J131" t="str">
            <v>PMA5 - Rail transport</v>
          </cell>
          <cell r="O131" t="str">
            <v>NZD</v>
          </cell>
        </row>
        <row r="132">
          <cell r="J132" t="str">
            <v>PMA6 - Taxi services</v>
          </cell>
          <cell r="O132" t="str">
            <v>OMR</v>
          </cell>
        </row>
        <row r="133">
          <cell r="J133" t="str">
            <v>PMA7 - Transportation not a</v>
          </cell>
          <cell r="O133" t="str">
            <v>PAB</v>
          </cell>
        </row>
        <row r="134">
          <cell r="J134" t="str">
            <v>PMA8 - Travel agents</v>
          </cell>
          <cell r="O134" t="str">
            <v>PEN</v>
          </cell>
        </row>
        <row r="135">
          <cell r="J135" t="str">
            <v>PMS1 - Business Gifts &amp; Pro</v>
          </cell>
          <cell r="O135" t="str">
            <v>PGK</v>
          </cell>
        </row>
        <row r="136">
          <cell r="J136" t="str">
            <v>PMS2 - Advertising</v>
          </cell>
          <cell r="O136" t="str">
            <v>PHP</v>
          </cell>
        </row>
        <row r="137">
          <cell r="J137" t="str">
            <v>PMS4 - HR Services</v>
          </cell>
          <cell r="O137" t="str">
            <v>PKR</v>
          </cell>
        </row>
        <row r="138">
          <cell r="J138" t="str">
            <v>PMS5 - Travel &amp; expenses</v>
          </cell>
          <cell r="O138" t="str">
            <v>PLN</v>
          </cell>
        </row>
        <row r="139">
          <cell r="J139" t="str">
            <v>PMS6 - Car Lease</v>
          </cell>
          <cell r="O139" t="str">
            <v>PTE</v>
          </cell>
        </row>
        <row r="140">
          <cell r="J140" t="str">
            <v>PMTA - Marketing</v>
          </cell>
          <cell r="O140" t="str">
            <v>PYG</v>
          </cell>
        </row>
        <row r="141">
          <cell r="J141" t="str">
            <v>PMTB - Workforce Services</v>
          </cell>
          <cell r="O141" t="str">
            <v>QAR</v>
          </cell>
        </row>
        <row r="142">
          <cell r="J142" t="str">
            <v>PO10 - SO - Alcohol Sovents</v>
          </cell>
          <cell r="O142" t="str">
            <v>RMB</v>
          </cell>
        </row>
        <row r="143">
          <cell r="J143" t="str">
            <v>PO20 - SO - Aliphatic Solve</v>
          </cell>
          <cell r="O143" t="str">
            <v>ROL</v>
          </cell>
        </row>
        <row r="144">
          <cell r="J144" t="str">
            <v>PO30 - SO Aromatic Solvents</v>
          </cell>
          <cell r="O144" t="str">
            <v>RON</v>
          </cell>
        </row>
        <row r="145">
          <cell r="J145" t="str">
            <v>PO40 - SO Blend Solvents</v>
          </cell>
          <cell r="O145" t="str">
            <v>RUB</v>
          </cell>
        </row>
        <row r="146">
          <cell r="J146" t="str">
            <v>PO50 - SO Ester Solvents</v>
          </cell>
          <cell r="O146" t="str">
            <v>RWF</v>
          </cell>
        </row>
        <row r="147">
          <cell r="J147" t="str">
            <v>PO60 - SO Glycol &amp; Ether So</v>
          </cell>
          <cell r="O147" t="str">
            <v>SAR</v>
          </cell>
        </row>
        <row r="148">
          <cell r="J148" t="str">
            <v>PO70 - SO Halogentaed Solve</v>
          </cell>
          <cell r="O148" t="str">
            <v>SBD</v>
          </cell>
        </row>
        <row r="149">
          <cell r="J149" t="str">
            <v>PO80 - SO Ketones Solvents</v>
          </cell>
          <cell r="O149" t="str">
            <v>SCR</v>
          </cell>
        </row>
        <row r="150">
          <cell r="J150" t="str">
            <v>PO90 - SO Solvents Other</v>
          </cell>
          <cell r="O150" t="str">
            <v>SDD</v>
          </cell>
        </row>
        <row r="151">
          <cell r="J151" t="str">
            <v>PP10 - PP drums</v>
          </cell>
          <cell r="O151" t="str">
            <v>SDP</v>
          </cell>
        </row>
        <row r="152">
          <cell r="J152" t="str">
            <v>PP20 - PP Intermediate Bulk</v>
          </cell>
          <cell r="O152" t="str">
            <v>SEK</v>
          </cell>
        </row>
        <row r="153">
          <cell r="J153" t="str">
            <v>PP30 - PP Metal Containers</v>
          </cell>
          <cell r="O153" t="str">
            <v>SGD</v>
          </cell>
        </row>
        <row r="154">
          <cell r="J154" t="str">
            <v>PP40 - PP Packaging Other</v>
          </cell>
          <cell r="O154" t="str">
            <v>SHP</v>
          </cell>
        </row>
        <row r="155">
          <cell r="J155" t="str">
            <v>PP50 - PP Plastic Contraine</v>
          </cell>
          <cell r="O155" t="str">
            <v>SIT</v>
          </cell>
        </row>
        <row r="156">
          <cell r="J156" t="str">
            <v>PPS6 - Facility Management</v>
          </cell>
          <cell r="O156" t="str">
            <v>SKK</v>
          </cell>
        </row>
        <row r="157">
          <cell r="J157" t="str">
            <v>PPS7 - Gasses</v>
          </cell>
          <cell r="O157" t="str">
            <v>SLL</v>
          </cell>
        </row>
        <row r="158">
          <cell r="J158" t="str">
            <v>PR10 - RE Acrylic Resins</v>
          </cell>
          <cell r="O158" t="str">
            <v>SOS</v>
          </cell>
        </row>
        <row r="159">
          <cell r="J159" t="str">
            <v>PR20 - RE Alkyd Resins</v>
          </cell>
          <cell r="O159" t="str">
            <v>SRD</v>
          </cell>
        </row>
        <row r="160">
          <cell r="J160" t="str">
            <v>PR30 - RE Amino Resins</v>
          </cell>
          <cell r="O160" t="str">
            <v>SRG</v>
          </cell>
        </row>
        <row r="161">
          <cell r="J161" t="str">
            <v>PR40 - RE Epoxy Resins</v>
          </cell>
          <cell r="O161" t="str">
            <v>STD</v>
          </cell>
        </row>
        <row r="162">
          <cell r="J162" t="str">
            <v>PR50 - RE Isocyanates</v>
          </cell>
          <cell r="O162" t="str">
            <v>SUR</v>
          </cell>
        </row>
        <row r="163">
          <cell r="J163" t="str">
            <v>PR60 - RE Polyester Resins</v>
          </cell>
          <cell r="O163" t="str">
            <v>SVC</v>
          </cell>
        </row>
        <row r="164">
          <cell r="J164" t="str">
            <v>PR70 - RE Resins - other</v>
          </cell>
          <cell r="O164" t="str">
            <v>SYP</v>
          </cell>
        </row>
        <row r="165">
          <cell r="J165" t="str">
            <v>PR99 - PR Vendor</v>
          </cell>
          <cell r="O165" t="str">
            <v>SZL</v>
          </cell>
        </row>
        <row r="166">
          <cell r="J166" t="str">
            <v>PS10 - Equipment</v>
          </cell>
          <cell r="O166" t="str">
            <v>THB</v>
          </cell>
        </row>
        <row r="167">
          <cell r="J167" t="str">
            <v>PS11 - Electrical Equipment</v>
          </cell>
          <cell r="O167" t="str">
            <v>TJR</v>
          </cell>
        </row>
        <row r="168">
          <cell r="J168" t="str">
            <v>PS12 - Filling &amp; Packaging</v>
          </cell>
          <cell r="O168" t="str">
            <v>TJS</v>
          </cell>
        </row>
        <row r="169">
          <cell r="J169" t="str">
            <v>PS13 - Milling &amp; Mixing Equ</v>
          </cell>
          <cell r="O169" t="str">
            <v>TMM</v>
          </cell>
        </row>
        <row r="170">
          <cell r="J170" t="str">
            <v>PS14 - Rotating Equipment</v>
          </cell>
          <cell r="O170" t="str">
            <v>TND</v>
          </cell>
        </row>
        <row r="171">
          <cell r="J171" t="str">
            <v>PS15 - Static Equipment</v>
          </cell>
          <cell r="O171" t="str">
            <v>TOP</v>
          </cell>
        </row>
        <row r="172">
          <cell r="J172" t="str">
            <v>PS16 - Building Maintenance</v>
          </cell>
          <cell r="O172" t="str">
            <v>TPE</v>
          </cell>
        </row>
        <row r="173">
          <cell r="J173" t="str">
            <v>PS17 - Cleaning</v>
          </cell>
          <cell r="O173" t="str">
            <v>TRL</v>
          </cell>
        </row>
        <row r="174">
          <cell r="J174" t="str">
            <v>PS18 - Furniture</v>
          </cell>
          <cell r="O174" t="str">
            <v>TRY</v>
          </cell>
        </row>
        <row r="175">
          <cell r="J175" t="str">
            <v>PS19 - Security</v>
          </cell>
          <cell r="O175" t="str">
            <v>TTD</v>
          </cell>
        </row>
        <row r="176">
          <cell r="J176" t="str">
            <v>PS20 - SX Facility Manageme</v>
          </cell>
          <cell r="O176" t="str">
            <v>TWD</v>
          </cell>
        </row>
        <row r="177">
          <cell r="J177" t="str">
            <v>PS21 - Facility costs</v>
          </cell>
          <cell r="O177" t="str">
            <v>TZS</v>
          </cell>
        </row>
        <row r="178">
          <cell r="J178" t="str">
            <v>PS22 - Catering</v>
          </cell>
          <cell r="O178" t="str">
            <v>UAH</v>
          </cell>
        </row>
        <row r="179">
          <cell r="J179" t="str">
            <v>PS23 - Fire Protection</v>
          </cell>
          <cell r="O179" t="str">
            <v>UGX</v>
          </cell>
        </row>
        <row r="180">
          <cell r="J180" t="str">
            <v>PS24 - Healthcare</v>
          </cell>
          <cell r="O180" t="str">
            <v>USD</v>
          </cell>
        </row>
        <row r="181">
          <cell r="J181" t="str">
            <v>PS25 - HVAC Services</v>
          </cell>
          <cell r="O181" t="str">
            <v>USDN</v>
          </cell>
        </row>
        <row r="182">
          <cell r="J182" t="str">
            <v>PS26 - Restaurants</v>
          </cell>
          <cell r="O182" t="str">
            <v>UYU</v>
          </cell>
        </row>
        <row r="183">
          <cell r="J183" t="str">
            <v>PS27 - Meetings &amp; Events</v>
          </cell>
          <cell r="O183" t="str">
            <v>UZS</v>
          </cell>
        </row>
        <row r="184">
          <cell r="J184" t="str">
            <v>PS28 - Hotels</v>
          </cell>
          <cell r="O184" t="str">
            <v>VEB</v>
          </cell>
        </row>
        <row r="185">
          <cell r="J185" t="str">
            <v>PS29 - Meeting facilities</v>
          </cell>
          <cell r="O185" t="str">
            <v>VEF</v>
          </cell>
        </row>
        <row r="186">
          <cell r="J186" t="str">
            <v>PS30 - Cilinder/Bulk gass</v>
          </cell>
          <cell r="O186" t="str">
            <v>VES</v>
          </cell>
        </row>
        <row r="187">
          <cell r="J187" t="str">
            <v>PS31 - Vending</v>
          </cell>
          <cell r="O187" t="str">
            <v>VND</v>
          </cell>
        </row>
        <row r="188">
          <cell r="J188" t="str">
            <v>PS32 - Working &amp; Protective</v>
          </cell>
          <cell r="O188" t="str">
            <v>VUV</v>
          </cell>
        </row>
        <row r="189">
          <cell r="J189" t="str">
            <v>PS40 - SX Laboraty Supplies</v>
          </cell>
          <cell r="O189" t="str">
            <v>WST</v>
          </cell>
        </row>
        <row r="190">
          <cell r="J190" t="str">
            <v>PS41 - Calibration Services</v>
          </cell>
          <cell r="O190" t="str">
            <v>XAF</v>
          </cell>
        </row>
        <row r="191">
          <cell r="J191" t="str">
            <v>PS42 - Lab consumables</v>
          </cell>
          <cell r="O191" t="str">
            <v>XCD</v>
          </cell>
        </row>
        <row r="192">
          <cell r="J192" t="str">
            <v>PS43 - Lab equipment</v>
          </cell>
          <cell r="O192" t="str">
            <v>XDS</v>
          </cell>
        </row>
        <row r="193">
          <cell r="J193" t="str">
            <v>PS44 - Lab Furniture</v>
          </cell>
          <cell r="O193" t="str">
            <v>XEU</v>
          </cell>
        </row>
        <row r="194">
          <cell r="J194" t="str">
            <v>PS45 - Lab services</v>
          </cell>
          <cell r="O194" t="str">
            <v>XOF</v>
          </cell>
        </row>
        <row r="195">
          <cell r="J195" t="str">
            <v>PS50 - MRO (components)</v>
          </cell>
          <cell r="O195" t="str">
            <v>XPF</v>
          </cell>
        </row>
        <row r="196">
          <cell r="J196" t="str">
            <v>PS51 - Electro supply</v>
          </cell>
          <cell r="O196" t="str">
            <v>YER</v>
          </cell>
        </row>
        <row r="197">
          <cell r="J197" t="str">
            <v>PS52 - Fasteners</v>
          </cell>
          <cell r="O197" t="str">
            <v>YUM</v>
          </cell>
        </row>
        <row r="198">
          <cell r="J198" t="str">
            <v>PS53 - Filters</v>
          </cell>
          <cell r="O198" t="str">
            <v>ZAR</v>
          </cell>
        </row>
        <row r="199">
          <cell r="J199" t="str">
            <v>PS54 - General Industrial P</v>
          </cell>
          <cell r="O199" t="str">
            <v>ZMK</v>
          </cell>
        </row>
        <row r="200">
          <cell r="J200" t="str">
            <v>PS55 - Industrial Hoses</v>
          </cell>
          <cell r="O200" t="str">
            <v>ZRN</v>
          </cell>
        </row>
        <row r="201">
          <cell r="J201" t="str">
            <v>PS56 - Metals</v>
          </cell>
          <cell r="O201" t="str">
            <v>ZWD</v>
          </cell>
        </row>
        <row r="202">
          <cell r="J202" t="str">
            <v>PS57 - Pipe, Fittings</v>
          </cell>
        </row>
        <row r="203">
          <cell r="J203" t="str">
            <v>PS58 - Plumbing Materials</v>
          </cell>
        </row>
        <row r="204">
          <cell r="J204" t="str">
            <v>PS59 - Power &amp; Hand Tools</v>
          </cell>
        </row>
        <row r="205">
          <cell r="J205" t="str">
            <v>PS60 - SX Process Automatio</v>
          </cell>
        </row>
        <row r="206">
          <cell r="J206" t="str">
            <v>PS61 - Seals</v>
          </cell>
        </row>
        <row r="207">
          <cell r="J207" t="str">
            <v>PS62 - Specific spare parts</v>
          </cell>
        </row>
        <row r="208">
          <cell r="J208" t="str">
            <v>PS63 - Valves (incl. contro</v>
          </cell>
        </row>
        <row r="209">
          <cell r="J209" t="str">
            <v>PS64 - Instrumentation</v>
          </cell>
        </row>
        <row r="210">
          <cell r="J210" t="str">
            <v>PS65 - Process Automation H</v>
          </cell>
        </row>
        <row r="211">
          <cell r="J211" t="str">
            <v>PS66 - Process Automation S</v>
          </cell>
        </row>
        <row r="212">
          <cell r="J212" t="str">
            <v>PS67 - PPE</v>
          </cell>
        </row>
        <row r="213">
          <cell r="J213" t="str">
            <v>PS69 - Power Transmissions</v>
          </cell>
        </row>
        <row r="214">
          <cell r="J214" t="str">
            <v>PS70 - QHSE services</v>
          </cell>
        </row>
        <row r="215">
          <cell r="J215" t="str">
            <v>PS71 - Environmental Servic</v>
          </cell>
        </row>
        <row r="216">
          <cell r="J216" t="str">
            <v>PS72 - Incident Investigati</v>
          </cell>
        </row>
        <row r="217">
          <cell r="J217" t="str">
            <v>PS73 - ISO Certification</v>
          </cell>
        </row>
        <row r="218">
          <cell r="J218" t="str">
            <v>PS74 - Reach Services</v>
          </cell>
        </row>
        <row r="219">
          <cell r="J219" t="str">
            <v>PS80 - SX SOC&amp;S - Other</v>
          </cell>
        </row>
        <row r="220">
          <cell r="J220" t="str">
            <v>PS81 - Waste services</v>
          </cell>
        </row>
        <row r="221">
          <cell r="J221" t="str">
            <v>PS82 - Industrial Cleaning</v>
          </cell>
        </row>
        <row r="222">
          <cell r="J222" t="str">
            <v>PS83 - Scaffolding &amp; Insula</v>
          </cell>
        </row>
        <row r="223">
          <cell r="J223" t="str">
            <v>PS84 - Surface Protection S</v>
          </cell>
        </row>
        <row r="224">
          <cell r="J224" t="str">
            <v>PS85 - Rental services</v>
          </cell>
        </row>
        <row r="225">
          <cell r="J225" t="str">
            <v>PS90 - Technical Services</v>
          </cell>
        </row>
        <row r="226">
          <cell r="J226" t="str">
            <v>PS91 - Maintenance &amp; Constr</v>
          </cell>
        </row>
        <row r="227">
          <cell r="J227" t="str">
            <v>PS92 - Engineering Services</v>
          </cell>
        </row>
        <row r="228">
          <cell r="J228" t="str">
            <v>PS93 - Demolition &amp; Recycli</v>
          </cell>
        </row>
        <row r="229">
          <cell r="J229" t="str">
            <v>PS94 - Electrical services</v>
          </cell>
        </row>
        <row r="230">
          <cell r="J230" t="str">
            <v>PS95 - Civil Services</v>
          </cell>
        </row>
        <row r="231">
          <cell r="J231" t="str">
            <v>PS96 - Well Services</v>
          </cell>
        </row>
        <row r="232">
          <cell r="J232" t="str">
            <v>PS97 - Technical Warehouse</v>
          </cell>
        </row>
        <row r="233">
          <cell r="J233" t="str">
            <v>PS99 - Analy. &amp; Insp. (PED)</v>
          </cell>
        </row>
        <row r="234">
          <cell r="J234" t="str">
            <v>PSA0 - SX Transport &amp; Hoist</v>
          </cell>
        </row>
        <row r="235">
          <cell r="J235" t="str">
            <v>PSA1 - Conveyors</v>
          </cell>
        </row>
        <row r="236">
          <cell r="J236" t="str">
            <v>PSA2 - Cranes</v>
          </cell>
        </row>
        <row r="237">
          <cell r="J237" t="str">
            <v>PSA3 - Forklift trucks</v>
          </cell>
        </row>
        <row r="238">
          <cell r="J238" t="str">
            <v>PSA4 - Industrial trucks</v>
          </cell>
        </row>
        <row r="239">
          <cell r="J239" t="str">
            <v>PSO1 - SOC&amp;S - Other</v>
          </cell>
        </row>
        <row r="240">
          <cell r="J240" t="str">
            <v>PSTA - SOCS</v>
          </cell>
        </row>
        <row r="241">
          <cell r="J241" t="str">
            <v>PT10 - IT Communication</v>
          </cell>
        </row>
        <row r="242">
          <cell r="J242" t="str">
            <v>PT11 - ICT - Telephony / In</v>
          </cell>
        </row>
        <row r="243">
          <cell r="J243" t="str">
            <v>PT12 - CC - Communications</v>
          </cell>
        </row>
        <row r="244">
          <cell r="J244" t="str">
            <v>PT13 - Audio- &amp; Netconferen</v>
          </cell>
        </row>
        <row r="245">
          <cell r="J245" t="str">
            <v>PT14 - Computer, Network Or</v>
          </cell>
        </row>
        <row r="246">
          <cell r="J246" t="str">
            <v>PT15 - Local &amp; Long Distanc</v>
          </cell>
        </row>
        <row r="247">
          <cell r="J247" t="str">
            <v>PT16 - Mobile Communication</v>
          </cell>
        </row>
        <row r="248">
          <cell r="J248" t="str">
            <v>PT17 - Videoconferencing Se</v>
          </cell>
        </row>
        <row r="249">
          <cell r="J249" t="str">
            <v>PT18 - WAN Maintenance Or S</v>
          </cell>
        </row>
        <row r="250">
          <cell r="J250" t="str">
            <v>PT20 - Consulting</v>
          </cell>
        </row>
        <row r="251">
          <cell r="J251" t="str">
            <v>PT21 - Audit &amp; Assurance Se</v>
          </cell>
        </row>
        <row r="252">
          <cell r="J252" t="str">
            <v>PT22 - Financial Advisory S</v>
          </cell>
        </row>
        <row r="253">
          <cell r="J253" t="str">
            <v>PT23 - HR Consulting Servic</v>
          </cell>
        </row>
        <row r="254">
          <cell r="J254" t="str">
            <v>PT24 - IT Advisory &amp; System</v>
          </cell>
        </row>
        <row r="255">
          <cell r="J255" t="str">
            <v>PT25 - Operations Consultin</v>
          </cell>
        </row>
        <row r="256">
          <cell r="J256" t="str">
            <v>PT26 - Strategy Consulting</v>
          </cell>
        </row>
        <row r="257">
          <cell r="J257" t="str">
            <v>PT30 - IT HR Services</v>
          </cell>
        </row>
        <row r="258">
          <cell r="J258" t="str">
            <v>PT31 - Payroll Services</v>
          </cell>
        </row>
        <row r="259">
          <cell r="J259" t="str">
            <v>PT32 - Recruitment Services</v>
          </cell>
        </row>
        <row r="260">
          <cell r="J260" t="str">
            <v>PT33 - Expat Services</v>
          </cell>
        </row>
        <row r="261">
          <cell r="J261" t="str">
            <v>PT40 - IT ICT Hardware</v>
          </cell>
        </row>
        <row r="262">
          <cell r="J262" t="str">
            <v>PT41 - Communication Device</v>
          </cell>
        </row>
        <row r="263">
          <cell r="J263" t="str">
            <v>PT42 - Computer Equipment &amp;</v>
          </cell>
        </row>
        <row r="264">
          <cell r="J264" t="str">
            <v>PT43 - Data, Voice Or Multi</v>
          </cell>
        </row>
        <row r="265">
          <cell r="J265" t="str">
            <v>PT50 - ICT Services</v>
          </cell>
        </row>
        <row r="266">
          <cell r="J266" t="str">
            <v>PT51 - Data Center Services</v>
          </cell>
        </row>
        <row r="267">
          <cell r="J267" t="str">
            <v>PT52 - Internet Services</v>
          </cell>
        </row>
        <row r="268">
          <cell r="J268" t="str">
            <v>PT53 - Other Infrastructure</v>
          </cell>
        </row>
        <row r="269">
          <cell r="J269" t="str">
            <v>PT54 - Software Maintenance</v>
          </cell>
        </row>
        <row r="270">
          <cell r="J270" t="str">
            <v>PT55 - Workplace Services</v>
          </cell>
        </row>
        <row r="271">
          <cell r="J271" t="str">
            <v>PT60 - ICT Software</v>
          </cell>
        </row>
        <row r="272">
          <cell r="J272" t="str">
            <v>PT61 - Business Application</v>
          </cell>
        </row>
        <row r="273">
          <cell r="J273" t="str">
            <v>PT62 - Office Automation So</v>
          </cell>
        </row>
        <row r="274">
          <cell r="J274" t="str">
            <v>PT70 - Information Services</v>
          </cell>
        </row>
        <row r="275">
          <cell r="J275" t="str">
            <v>PT80 - Insurances</v>
          </cell>
        </row>
        <row r="276">
          <cell r="J276" t="str">
            <v>PT90 - Legal Services</v>
          </cell>
        </row>
        <row r="277">
          <cell r="J277" t="str">
            <v>PTA0 - IT Office Supplies</v>
          </cell>
        </row>
        <row r="278">
          <cell r="J278" t="str">
            <v>PTA1 - Office Supplies</v>
          </cell>
        </row>
        <row r="279">
          <cell r="J279" t="str">
            <v>PTA2 - Printer, Photocopier</v>
          </cell>
        </row>
        <row r="280">
          <cell r="J280" t="str">
            <v>PTB0 - IT Professional Serv</v>
          </cell>
        </row>
        <row r="281">
          <cell r="J281" t="str">
            <v>PTB1 - ICT other</v>
          </cell>
        </row>
        <row r="282">
          <cell r="J282" t="str">
            <v>PTB2 - Advises Services Gen</v>
          </cell>
        </row>
        <row r="283">
          <cell r="J283" t="str">
            <v>PTB3 - Healthcare Services</v>
          </cell>
        </row>
        <row r="284">
          <cell r="J284" t="str">
            <v>PTB4 - Advice Services Tech</v>
          </cell>
        </row>
        <row r="285">
          <cell r="J285" t="str">
            <v>PTB5 - Public Services</v>
          </cell>
        </row>
        <row r="286">
          <cell r="J286" t="str">
            <v>PTB6 - Learning &amp; Developme</v>
          </cell>
        </row>
        <row r="287">
          <cell r="J287" t="str">
            <v>PTC0 - IT Third Party Labor</v>
          </cell>
        </row>
        <row r="288">
          <cell r="J288" t="str">
            <v>PTC1 - Temporary labor</v>
          </cell>
        </row>
        <row r="289">
          <cell r="J289" t="str">
            <v>PTC2 - Contracted labor</v>
          </cell>
        </row>
        <row r="290">
          <cell r="J290" t="str">
            <v>PTO1 - Enterprise Ser-Other</v>
          </cell>
        </row>
        <row r="291">
          <cell r="J291" t="str">
            <v>PTS2 - ICT Hardware</v>
          </cell>
        </row>
        <row r="292">
          <cell r="J292" t="str">
            <v>PTS6 - Legal</v>
          </cell>
        </row>
        <row r="293">
          <cell r="J293" t="str">
            <v>PTTA - Enterprise Services</v>
          </cell>
        </row>
        <row r="294">
          <cell r="J294" t="str">
            <v>PX10 - TI TIO2</v>
          </cell>
        </row>
        <row r="295">
          <cell r="J295" t="str">
            <v>PX99 - cross-charges</v>
          </cell>
        </row>
        <row r="296">
          <cell r="J296" t="str">
            <v>PZ10 - others</v>
          </cell>
        </row>
        <row r="297">
          <cell r="J297" t="str">
            <v>RDO1 - Real Estate - Other</v>
          </cell>
        </row>
      </sheetData>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177136-9C7B-4AB8-B5ED-A6C4D8EAEB65}" name="Table1" displayName="Table1" ref="A1:Z1048576" totalsRowShown="0" headerRowDxfId="27" dataDxfId="26">
  <autoFilter ref="A1:Z1048576" xr:uid="{483B2053-890D-4E31-B4A7-F8EEE8D0BEB1}"/>
  <tableColumns count="26">
    <tableColumn id="1" xr3:uid="{CBEB2EB0-6C60-4FAC-B384-0CC33C423437}" name="Type of Request" dataDxfId="25"/>
    <tableColumn id="28" xr3:uid="{0D599B21-FCEB-46E4-8E36-AFD15D2B8C87}" name="Company" dataDxfId="24"/>
    <tableColumn id="2" xr3:uid="{BDCD8A5D-DE4F-4170-8F6A-ABE9FFE30607}" name="Delete Old Bank Account" dataDxfId="23"/>
    <tableColumn id="3" xr3:uid="{23699A2B-6552-4D69-B076-4F0F9DA499E5}" name="EMEIA" dataDxfId="22"/>
    <tableColumn id="4" xr3:uid="{FEFDD19B-056D-4BC4-B3BA-C0626F11F683}" name="APAC" dataDxfId="21"/>
    <tableColumn id="5" xr3:uid="{89730349-2806-45B6-BBE2-393F9D3DC95B}" name="LATAM" dataDxfId="20"/>
    <tableColumn id="6" xr3:uid="{9DE4953E-CA0D-42C9-91F6-D9A058E4D428}" name="NAM" dataDxfId="19"/>
    <tableColumn id="7" xr3:uid="{A06A55B9-50B4-4FBF-A935-DEB7B9593BED}" name="Nouryon Purchase Organization" dataDxfId="18"/>
    <tableColumn id="9" xr3:uid="{369FC424-57C7-49C2-859E-27F36680C0E8}" name="Nouryon Company Code Ariba" dataDxfId="17"/>
    <tableColumn id="10" xr3:uid="{BB3CD8A5-EC57-4D52-812C-1A84E6EF64B0}" name="Nouryon Company Code other" dataDxfId="16"/>
    <tableColumn id="11" xr3:uid="{05945A24-927D-4C96-8DC6-D8DDC3DF4762}" name="Vendor account group" dataDxfId="15"/>
    <tableColumn id="12" xr3:uid="{4A1DA85F-B55B-4FF4-AFD5-21AFF1F9E612}" name="Recon. Account " dataDxfId="14"/>
    <tableColumn id="13" xr3:uid="{38610A61-9F5E-4D37-8FA1-0F6E43CE48DF}" name="Cash Management Group" dataDxfId="13"/>
    <tableColumn id="15" xr3:uid="{A9486DC1-B4A8-4A8F-962F-2590D904E780}" name="Language of Vendor" dataDxfId="12"/>
    <tableColumn id="16" xr3:uid="{086722F9-EBEA-4FA9-978A-719009C00AF1}" name="Stand Method" dataDxfId="11"/>
    <tableColumn id="17" xr3:uid="{8D0B9634-FBFA-496F-BE7E-128DC365E702}" name="Industry Key" dataDxfId="10"/>
    <tableColumn id="18" xr3:uid="{7D59A6D3-93D8-4A96-AAAE-D69060973135}" name="ICMS Taxpayer" dataDxfId="9"/>
    <tableColumn id="19" xr3:uid="{0BC435F9-4297-421F-BFF5-F658EA57C821}" name="International Version Type" dataDxfId="8"/>
    <tableColumn id="20" xr3:uid="{24D3AA97-C09E-438B-AAE3-9D9DE92A2C4B}" name="Payment Term" dataDxfId="7"/>
    <tableColumn id="21" xr3:uid="{D95243EA-4959-4C26-953B-F51825F9232B}" name="House Bank" dataDxfId="6"/>
    <tableColumn id="22" xr3:uid="{FDD5F4FB-2987-4AFE-8B1B-3A0335519DE3}" name="Order Currency" dataDxfId="5"/>
    <tableColumn id="23" xr3:uid="{608983DF-D482-4489-AD2B-24B9193CADF3}" name="Incoterms 2020" dataDxfId="4"/>
    <tableColumn id="24" xr3:uid="{CEC5071A-A02F-41AD-9912-4D0D9484579A}" name="ERS" dataDxfId="3"/>
    <tableColumn id="25" xr3:uid="{6BF3336C-EDD6-4E28-9EDF-CED284E878ED}" name="Payment Method" dataDxfId="2"/>
    <tableColumn id="26" xr3:uid="{6BB50448-A771-41BF-A3F1-AE3936E03546}" name="Bank account phone confirmation" dataDxfId="1"/>
    <tableColumn id="27" xr3:uid="{98EEB133-A691-4F75-963F-BC36D6F152E9}" name="Your Vendor Detail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08B4-FC52-4776-A438-F5FC78CD7189}">
  <sheetPr codeName="Sheet1"/>
  <dimension ref="A1:C58"/>
  <sheetViews>
    <sheetView showGridLines="0" tabSelected="1" showRuler="0" view="pageLayout" topLeftCell="A5" zoomScaleNormal="100" workbookViewId="0">
      <selection activeCell="D14" sqref="D14"/>
    </sheetView>
  </sheetViews>
  <sheetFormatPr defaultColWidth="9.28515625" defaultRowHeight="18"/>
  <cols>
    <col min="1" max="1" width="34.7109375" style="46" customWidth="1"/>
    <col min="2" max="2" width="35.7109375" style="31" customWidth="1"/>
    <col min="3" max="3" width="46.28515625" style="39" customWidth="1"/>
    <col min="4" max="16384" width="9.28515625" style="11"/>
  </cols>
  <sheetData>
    <row r="1" spans="1:3" ht="18" customHeight="1">
      <c r="C1" s="38"/>
    </row>
    <row r="2" spans="1:3" ht="18" customHeight="1">
      <c r="A2" s="81" t="s">
        <v>0</v>
      </c>
      <c r="B2" s="37"/>
      <c r="C2" s="38"/>
    </row>
    <row r="3" spans="1:3">
      <c r="A3" s="1" t="s">
        <v>897</v>
      </c>
      <c r="B3" s="32"/>
    </row>
    <row r="4" spans="1:3">
      <c r="A4" s="29"/>
      <c r="B4" s="32"/>
    </row>
    <row r="5" spans="1:3">
      <c r="A5" s="47" t="s">
        <v>1</v>
      </c>
    </row>
    <row r="6" spans="1:3" ht="17.649999999999999" customHeight="1">
      <c r="A6" s="47" t="s">
        <v>2</v>
      </c>
      <c r="C6" s="40"/>
    </row>
    <row r="7" spans="1:3" ht="17.649999999999999" customHeight="1">
      <c r="A7" s="47" t="s">
        <v>3</v>
      </c>
      <c r="C7" s="40"/>
    </row>
    <row r="8" spans="1:3" ht="17.649999999999999" customHeight="1">
      <c r="A8" s="25"/>
      <c r="C8" s="40"/>
    </row>
    <row r="9" spans="1:3" s="10" customFormat="1" ht="15">
      <c r="A9" s="29" t="s">
        <v>4</v>
      </c>
      <c r="B9" s="32"/>
      <c r="C9" s="39"/>
    </row>
    <row r="10" spans="1:3">
      <c r="A10" s="73" t="s">
        <v>5</v>
      </c>
      <c r="B10" s="74" t="s">
        <v>6</v>
      </c>
      <c r="C10" s="56" t="s">
        <v>7</v>
      </c>
    </row>
    <row r="11" spans="1:3" ht="17.649999999999999" customHeight="1">
      <c r="A11" s="31"/>
      <c r="B11" s="32"/>
      <c r="C11" s="40"/>
    </row>
    <row r="12" spans="1:3" ht="20.100000000000001" customHeight="1">
      <c r="A12" s="73" t="s">
        <v>8</v>
      </c>
      <c r="B12" s="74" t="s">
        <v>9</v>
      </c>
      <c r="C12" s="75"/>
    </row>
    <row r="13" spans="1:3">
      <c r="A13" s="33" t="s">
        <v>10</v>
      </c>
      <c r="B13" s="34" t="s">
        <v>11</v>
      </c>
      <c r="C13" s="41"/>
    </row>
    <row r="14" spans="1:3">
      <c r="A14" s="33" t="s">
        <v>12</v>
      </c>
      <c r="B14" s="34" t="s">
        <v>13</v>
      </c>
      <c r="C14" s="41"/>
    </row>
    <row r="15" spans="1:3">
      <c r="A15" s="33" t="s">
        <v>14</v>
      </c>
      <c r="B15" s="34" t="s">
        <v>15</v>
      </c>
      <c r="C15" s="41"/>
    </row>
    <row r="16" spans="1:3">
      <c r="A16" s="33" t="s">
        <v>16</v>
      </c>
      <c r="B16" s="34" t="s">
        <v>17</v>
      </c>
      <c r="C16" s="41"/>
    </row>
    <row r="17" spans="1:3">
      <c r="A17" s="33" t="s">
        <v>18</v>
      </c>
      <c r="B17" s="34" t="s">
        <v>19</v>
      </c>
      <c r="C17" s="41"/>
    </row>
    <row r="18" spans="1:3">
      <c r="A18" s="33" t="s">
        <v>20</v>
      </c>
      <c r="B18" s="34" t="s">
        <v>21</v>
      </c>
      <c r="C18" s="56" t="s">
        <v>22</v>
      </c>
    </row>
    <row r="19" spans="1:3">
      <c r="A19" s="33" t="s">
        <v>23</v>
      </c>
      <c r="B19" s="34" t="s">
        <v>24</v>
      </c>
      <c r="C19" s="59"/>
    </row>
    <row r="20" spans="1:3">
      <c r="A20" s="33" t="s">
        <v>25</v>
      </c>
      <c r="B20" s="34" t="s">
        <v>26</v>
      </c>
      <c r="C20" s="41"/>
    </row>
    <row r="21" spans="1:3">
      <c r="A21" s="33" t="s">
        <v>27</v>
      </c>
      <c r="B21" s="34" t="s">
        <v>28</v>
      </c>
      <c r="C21" s="41"/>
    </row>
    <row r="22" spans="1:3">
      <c r="A22" s="33" t="s">
        <v>29</v>
      </c>
      <c r="B22" s="34" t="s">
        <v>30</v>
      </c>
      <c r="C22" s="41"/>
    </row>
    <row r="23" spans="1:3">
      <c r="A23" s="33" t="s">
        <v>31</v>
      </c>
      <c r="B23" s="34" t="s">
        <v>32</v>
      </c>
      <c r="C23" s="41"/>
    </row>
    <row r="24" spans="1:3">
      <c r="A24" s="33" t="s">
        <v>33</v>
      </c>
      <c r="B24" s="34" t="s">
        <v>34</v>
      </c>
      <c r="C24" s="41"/>
    </row>
    <row r="25" spans="1:3">
      <c r="A25" s="35" t="s">
        <v>35</v>
      </c>
      <c r="B25" s="45" t="s">
        <v>36</v>
      </c>
      <c r="C25" s="42"/>
    </row>
    <row r="26" spans="1:3">
      <c r="A26" s="33"/>
      <c r="B26" s="33"/>
      <c r="C26" s="43"/>
    </row>
    <row r="27" spans="1:3">
      <c r="A27" s="76" t="s">
        <v>37</v>
      </c>
      <c r="B27" s="76"/>
      <c r="C27" s="77"/>
    </row>
    <row r="28" spans="1:3">
      <c r="A28" s="33" t="s">
        <v>38</v>
      </c>
      <c r="B28" s="34" t="s">
        <v>39</v>
      </c>
      <c r="C28" s="41"/>
    </row>
    <row r="29" spans="1:3">
      <c r="A29" s="33" t="s">
        <v>40</v>
      </c>
      <c r="B29" s="34" t="s">
        <v>41</v>
      </c>
      <c r="C29" s="41"/>
    </row>
    <row r="30" spans="1:3">
      <c r="A30" s="33" t="s">
        <v>42</v>
      </c>
      <c r="B30" s="34" t="s">
        <v>43</v>
      </c>
      <c r="C30" s="41"/>
    </row>
    <row r="31" spans="1:3">
      <c r="A31" s="33" t="s">
        <v>44</v>
      </c>
      <c r="B31" s="34" t="s">
        <v>45</v>
      </c>
      <c r="C31" s="41"/>
    </row>
    <row r="32" spans="1:3">
      <c r="A32" s="33" t="s">
        <v>46</v>
      </c>
      <c r="B32" s="34" t="s">
        <v>47</v>
      </c>
      <c r="C32" s="41"/>
    </row>
    <row r="33" spans="1:3">
      <c r="A33" s="33" t="s">
        <v>48</v>
      </c>
      <c r="B33" s="34" t="s">
        <v>49</v>
      </c>
      <c r="C33" s="41"/>
    </row>
    <row r="34" spans="1:3">
      <c r="A34" s="33" t="s">
        <v>50</v>
      </c>
      <c r="B34" s="34" t="s">
        <v>51</v>
      </c>
      <c r="C34" s="44"/>
    </row>
    <row r="35" spans="1:3">
      <c r="A35" s="33" t="s">
        <v>52</v>
      </c>
      <c r="B35" s="34" t="s">
        <v>53</v>
      </c>
      <c r="C35" s="57" t="s">
        <v>54</v>
      </c>
    </row>
    <row r="36" spans="1:3">
      <c r="A36" s="33" t="s">
        <v>55</v>
      </c>
      <c r="B36" s="34" t="s">
        <v>56</v>
      </c>
      <c r="C36" s="41"/>
    </row>
    <row r="37" spans="1:3">
      <c r="A37" s="33" t="s">
        <v>57</v>
      </c>
      <c r="B37" s="34" t="s">
        <v>58</v>
      </c>
      <c r="C37" s="41"/>
    </row>
    <row r="38" spans="1:3">
      <c r="A38" s="31"/>
      <c r="B38" s="32"/>
    </row>
    <row r="39" spans="1:3">
      <c r="A39" s="76" t="s">
        <v>59</v>
      </c>
      <c r="B39" s="78" t="s">
        <v>60</v>
      </c>
      <c r="C39" s="79"/>
    </row>
    <row r="40" spans="1:3">
      <c r="A40" s="33" t="s">
        <v>61</v>
      </c>
      <c r="B40" s="34" t="s">
        <v>62</v>
      </c>
      <c r="C40" s="58" t="s">
        <v>7</v>
      </c>
    </row>
    <row r="41" spans="1:3">
      <c r="A41" s="33" t="s">
        <v>63</v>
      </c>
      <c r="B41" s="34" t="s">
        <v>64</v>
      </c>
      <c r="C41" s="41"/>
    </row>
    <row r="42" spans="1:3">
      <c r="A42" s="33" t="s">
        <v>65</v>
      </c>
      <c r="B42" s="34" t="s">
        <v>66</v>
      </c>
      <c r="C42" s="41"/>
    </row>
    <row r="43" spans="1:3">
      <c r="A43" s="33" t="s">
        <v>67</v>
      </c>
      <c r="B43" s="34" t="s">
        <v>68</v>
      </c>
      <c r="C43" s="56" t="s">
        <v>7</v>
      </c>
    </row>
    <row r="44" spans="1:3">
      <c r="A44" s="35" t="s">
        <v>69</v>
      </c>
      <c r="B44" s="45" t="s">
        <v>70</v>
      </c>
      <c r="C44" s="59"/>
    </row>
    <row r="45" spans="1:3">
      <c r="A45" s="35" t="str">
        <f>IF(C43="India","Bank Key*","BIC/Swift code")</f>
        <v>BIC/Swift code</v>
      </c>
      <c r="B45" s="45" t="s">
        <v>71</v>
      </c>
      <c r="C45" s="59"/>
    </row>
    <row r="46" spans="1:3">
      <c r="A46" s="35" t="str">
        <f>IF(OR(C43="0",C43="France",C43="Italy",C43="Spain",C43="Portugal"),"Bank control key","")</f>
        <v/>
      </c>
      <c r="B46" s="45"/>
      <c r="C46" s="59"/>
    </row>
    <row r="47" spans="1:3">
      <c r="A47" s="35" t="s">
        <v>72</v>
      </c>
      <c r="B47" s="45" t="s">
        <v>73</v>
      </c>
      <c r="C47" s="42" t="s">
        <v>7</v>
      </c>
    </row>
    <row r="48" spans="1:3">
      <c r="A48" s="35" t="s">
        <v>74</v>
      </c>
      <c r="B48" s="45" t="s">
        <v>75</v>
      </c>
      <c r="C48" s="49" t="s">
        <v>76</v>
      </c>
    </row>
    <row r="49" spans="1:3">
      <c r="A49" s="35"/>
      <c r="B49" s="35"/>
      <c r="C49" s="50" t="s">
        <v>77</v>
      </c>
    </row>
    <row r="50" spans="1:3">
      <c r="A50" s="83"/>
      <c r="B50" s="84"/>
      <c r="C50" s="85"/>
    </row>
    <row r="51" spans="1:3">
      <c r="A51" s="34"/>
      <c r="B51" s="36"/>
      <c r="C51" s="59" t="s">
        <v>80</v>
      </c>
    </row>
    <row r="52" spans="1:3">
      <c r="A52" s="76" t="s">
        <v>78</v>
      </c>
      <c r="B52" s="78" t="s">
        <v>79</v>
      </c>
      <c r="C52" s="80"/>
    </row>
    <row r="53" spans="1:3">
      <c r="A53" s="31"/>
      <c r="C53" s="41"/>
    </row>
    <row r="54" spans="1:3">
      <c r="A54" s="25"/>
      <c r="C54" s="41"/>
    </row>
    <row r="55" spans="1:3">
      <c r="A55" s="25" t="s">
        <v>80</v>
      </c>
      <c r="C55" s="41"/>
    </row>
    <row r="56" spans="1:3">
      <c r="A56" s="25"/>
      <c r="C56" s="41"/>
    </row>
    <row r="58" spans="1:3">
      <c r="A58" s="48"/>
      <c r="B58" s="45"/>
    </row>
  </sheetData>
  <sheetProtection algorithmName="SHA-512" hashValue="a7uw8boF9u3A53VGf6aswhP2Wic7qiR1ViQVECkqMHmsNOW+m1+YEOeV2qkTdjXxiYXUGnsl3eUcPSLKt/dmjA==" saltValue="jRAyvX/BVOMF7TxaRbzryg==" spinCount="100000" sheet="1" objects="1" scenarios="1"/>
  <pageMargins left="0.7" right="0.7" top="0.75" bottom="0.75" header="0.3" footer="0.3"/>
  <pageSetup paperSize="9" scale="72" fitToWidth="0" fitToHeight="0" orientation="portrait" r:id="rId1"/>
  <headerFooter scaleWithDoc="0" alignWithMargins="0">
    <oddHeader xml:space="preserve">&amp;L&amp;8 
</oddHeader>
  </headerFooter>
  <cellWatches>
    <cellWatch r="A2"/>
    <cellWatch r="C1"/>
    <cellWatch r="C3"/>
    <cellWatch r="C5"/>
    <cellWatch r="C6"/>
    <cellWatch r="A7"/>
    <cellWatch r="A6"/>
    <cellWatch r="C9"/>
    <cellWatch r="A12"/>
    <cellWatch r="C12"/>
    <cellWatch r="A13"/>
    <cellWatch r="C13"/>
    <cellWatch r="A14"/>
    <cellWatch r="C14"/>
    <cellWatch r="A15"/>
    <cellWatch r="C15"/>
    <cellWatch r="A16"/>
    <cellWatch r="C16"/>
    <cellWatch r="A17"/>
    <cellWatch r="C17"/>
    <cellWatch r="A18"/>
    <cellWatch r="C18"/>
    <cellWatch r="A20"/>
    <cellWatch r="A21"/>
    <cellWatch r="C20"/>
    <cellWatch r="A23"/>
    <cellWatch r="C21"/>
    <cellWatch r="A22"/>
    <cellWatch r="C23"/>
    <cellWatch r="A26"/>
    <cellWatch r="C26"/>
    <cellWatch r="A27"/>
    <cellWatch r="C27"/>
    <cellWatch r="A28"/>
    <cellWatch r="C28"/>
    <cellWatch r="A29"/>
    <cellWatch r="C29"/>
    <cellWatch r="A30"/>
    <cellWatch r="C30"/>
    <cellWatch r="A31"/>
    <cellWatch r="C31"/>
    <cellWatch r="A32"/>
    <cellWatch r="C32"/>
    <cellWatch r="A33"/>
    <cellWatch r="C33"/>
    <cellWatch r="A34"/>
    <cellWatch r="C34"/>
    <cellWatch r="A35"/>
    <cellWatch r="C35"/>
    <cellWatch r="A36"/>
    <cellWatch r="C36"/>
    <cellWatch r="A38"/>
    <cellWatch r="C38"/>
    <cellWatch r="A39"/>
    <cellWatch r="C39"/>
    <cellWatch r="A40"/>
    <cellWatch r="C40"/>
    <cellWatch r="A41"/>
    <cellWatch r="C41"/>
    <cellWatch r="A42"/>
    <cellWatch r="C42"/>
    <cellWatch r="A43"/>
    <cellWatch r="C43"/>
    <cellWatch r="A44"/>
    <cellWatch r="C44"/>
    <cellWatch r="A45"/>
    <cellWatch r="C45"/>
    <cellWatch r="A52"/>
    <cellWatch r="C52"/>
    <cellWatch r="A53"/>
    <cellWatch r="C53"/>
    <cellWatch r="A54"/>
    <cellWatch r="C54"/>
    <cellWatch r="A55"/>
    <cellWatch r="C55"/>
    <cellWatch r="A56"/>
    <cellWatch r="C56"/>
    <cellWatch r="A57"/>
    <cellWatch r="C57"/>
  </cellWatches>
  <drawing r:id="rId2"/>
  <legacyDrawing r:id="rId3"/>
  <extLst>
    <ext xmlns:x14="http://schemas.microsoft.com/office/spreadsheetml/2009/9/main" uri="{CCE6A557-97BC-4b89-ADB6-D9C93CAAB3DF}">
      <x14:dataValidations xmlns:xm="http://schemas.microsoft.com/office/excel/2006/main" count="6">
        <x14:dataValidation type="list" allowBlank="1" showInputMessage="1" xr:uid="{2901F261-CEDA-4934-A859-4529DC35973C}">
          <x14:formula1>
            <xm:f>'Drop down list'!$C$2:$C$5</xm:f>
          </x14:formula1>
          <xm:sqref>C47</xm:sqref>
        </x14:dataValidation>
        <x14:dataValidation type="list" showInputMessage="1" showErrorMessage="1" xr:uid="{EA7B0705-CEF5-4844-BFBE-CE10FB8E8357}">
          <x14:formula1>
            <xm:f>'Drop down list'!$Z$2:$Z$4</xm:f>
          </x14:formula1>
          <xm:sqref>C10</xm:sqref>
        </x14:dataValidation>
        <x14:dataValidation type="list" allowBlank="1" showInputMessage="1" showErrorMessage="1" xr:uid="{33AFEEB8-2355-41A2-A679-3AE3F57965F1}">
          <x14:formula1>
            <xm:f>'Drop down list'!$D$2:$D$19</xm:f>
          </x14:formula1>
          <xm:sqref>C18</xm:sqref>
        </x14:dataValidation>
        <x14:dataValidation type="list" allowBlank="1" showInputMessage="1" showErrorMessage="1" xr:uid="{F7F5E942-7FB2-41F9-8B91-C9699B36BC4D}">
          <x14:formula1>
            <xm:f>'Drop down list'!$D$2:$D$69</xm:f>
          </x14:formula1>
          <xm:sqref>C43</xm:sqref>
        </x14:dataValidation>
        <x14:dataValidation type="list" allowBlank="1" showInputMessage="1" showErrorMessage="1" xr:uid="{F6DB34B8-E774-4CED-B4AF-3AFA2EF2CC4B}">
          <x14:formula1>
            <xm:f>'Drop down list'!$N$2:$N$17</xm:f>
          </x14:formula1>
          <xm:sqref>C35</xm:sqref>
        </x14:dataValidation>
        <x14:dataValidation type="list" allowBlank="1" xr:uid="{FD0B7D3B-F1DA-41B9-A436-68C73D2936F0}">
          <x14:formula1>
            <xm:f>'Drop down list'!$U$2:$U$200</xm:f>
          </x14:formula1>
          <xm:sqref>C40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E00F-362D-4F0C-B328-C82A08B8FE86}">
  <sheetPr codeName="Sheet2"/>
  <dimension ref="A1:E124"/>
  <sheetViews>
    <sheetView showGridLines="0" showRuler="0" showWhiteSpace="0" view="pageLayout" topLeftCell="A87" zoomScaleNormal="100" workbookViewId="0">
      <selection activeCell="B63" sqref="B63"/>
    </sheetView>
  </sheetViews>
  <sheetFormatPr defaultColWidth="9.28515625" defaultRowHeight="12.75"/>
  <cols>
    <col min="1" max="1" width="43.42578125" style="1" customWidth="1"/>
    <col min="2" max="2" width="51.42578125" style="21" customWidth="1"/>
    <col min="3" max="3" width="13.28515625" customWidth="1"/>
    <col min="4" max="4" width="63.28515625" style="2" customWidth="1"/>
    <col min="5" max="5" width="89" style="3" bestFit="1" customWidth="1"/>
    <col min="6" max="16384" width="9.28515625" style="3"/>
  </cols>
  <sheetData>
    <row r="1" spans="1:5" ht="21.75" customHeight="1">
      <c r="A1" s="64" t="s">
        <v>81</v>
      </c>
      <c r="D1" s="3"/>
    </row>
    <row r="2" spans="1:5" ht="15.6" customHeight="1">
      <c r="A2" s="1" t="s">
        <v>897</v>
      </c>
      <c r="B2" s="51" t="str">
        <f>IF(B13&gt;0,"Please link SAP-ID and ACM-ID first!","")</f>
        <v/>
      </c>
      <c r="D2" s="3"/>
    </row>
    <row r="3" spans="1:5" ht="10.5" customHeight="1">
      <c r="B3" s="22"/>
      <c r="D3" s="3"/>
    </row>
    <row r="4" spans="1:5" ht="18.600000000000001" customHeight="1">
      <c r="A4" s="65" t="s">
        <v>82</v>
      </c>
      <c r="B4" s="66"/>
      <c r="C4" s="67" t="s">
        <v>83</v>
      </c>
      <c r="D4" s="4"/>
      <c r="E4" s="4"/>
    </row>
    <row r="5" spans="1:5" ht="18.600000000000001" customHeight="1">
      <c r="A5" s="25" t="s">
        <v>84</v>
      </c>
      <c r="B5" s="16" t="str">
        <f>IF('Vendor Form'!$C$10="Choose from drop down","",'Vendor Form'!$C$10)</f>
        <v>Bitte aus der Liste wählen</v>
      </c>
      <c r="C5" s="1" t="s">
        <v>85</v>
      </c>
      <c r="D5" s="4"/>
      <c r="E5" s="4"/>
    </row>
    <row r="6" spans="1:5" ht="15">
      <c r="A6" s="25" t="s">
        <v>86</v>
      </c>
      <c r="B6" s="68" t="s">
        <v>87</v>
      </c>
      <c r="C6" s="1" t="s">
        <v>88</v>
      </c>
    </row>
    <row r="7" spans="1:5" ht="15">
      <c r="A7" s="25" t="s">
        <v>89</v>
      </c>
      <c r="B7" s="68" t="s">
        <v>87</v>
      </c>
      <c r="C7" s="1" t="s">
        <v>88</v>
      </c>
    </row>
    <row r="8" spans="1:5" ht="15">
      <c r="A8" s="25" t="s">
        <v>90</v>
      </c>
      <c r="B8" s="69"/>
      <c r="C8" s="1" t="s">
        <v>88</v>
      </c>
    </row>
    <row r="9" spans="1:5" ht="15.6" customHeight="1">
      <c r="A9" s="25" t="s">
        <v>91</v>
      </c>
      <c r="B9" s="69" t="s">
        <v>87</v>
      </c>
      <c r="C9" s="1" t="s">
        <v>88</v>
      </c>
    </row>
    <row r="10" spans="1:5" ht="15">
      <c r="A10" s="25" t="s">
        <v>92</v>
      </c>
      <c r="B10" s="70" t="s">
        <v>87</v>
      </c>
      <c r="C10" s="1" t="s">
        <v>88</v>
      </c>
    </row>
    <row r="11" spans="1:5" ht="15.6" customHeight="1">
      <c r="A11" s="25" t="s">
        <v>93</v>
      </c>
      <c r="B11" s="69" t="s">
        <v>87</v>
      </c>
      <c r="C11" s="1" t="s">
        <v>88</v>
      </c>
    </row>
    <row r="12" spans="1:5" ht="15">
      <c r="A12" s="25" t="s">
        <v>94</v>
      </c>
      <c r="B12" s="71" t="s">
        <v>87</v>
      </c>
      <c r="C12" s="1" t="s">
        <v>88</v>
      </c>
    </row>
    <row r="13" spans="1:5" ht="15">
      <c r="A13" s="25" t="s">
        <v>95</v>
      </c>
      <c r="B13" s="71"/>
      <c r="C13" s="1" t="s">
        <v>88</v>
      </c>
    </row>
    <row r="14" spans="1:5" ht="15.75">
      <c r="A14" s="65" t="s">
        <v>96</v>
      </c>
      <c r="B14" s="72"/>
      <c r="C14" s="67"/>
    </row>
    <row r="15" spans="1:5" ht="18" customHeight="1">
      <c r="A15" s="26" t="s">
        <v>97</v>
      </c>
      <c r="B15" s="16" t="str">
        <f>IF('Vendor Form'!$C$13="","",'Vendor Form'!$C$13)</f>
        <v/>
      </c>
      <c r="C15" s="3" t="s">
        <v>85</v>
      </c>
    </row>
    <row r="16" spans="1:5" ht="16.5" customHeight="1">
      <c r="A16" s="26" t="s">
        <v>98</v>
      </c>
      <c r="B16" s="17"/>
      <c r="C16" s="3" t="s">
        <v>99</v>
      </c>
    </row>
    <row r="17" spans="1:4" ht="16.5" customHeight="1">
      <c r="A17" s="26" t="s">
        <v>100</v>
      </c>
      <c r="B17" s="17"/>
      <c r="C17" s="3" t="s">
        <v>99</v>
      </c>
    </row>
    <row r="18" spans="1:4" ht="15">
      <c r="A18" s="26" t="s">
        <v>101</v>
      </c>
      <c r="B18" s="16" t="str">
        <f>IF('Vendor Form'!$C$14="","",'Vendor Form'!$C$14)</f>
        <v/>
      </c>
      <c r="C18" s="3" t="s">
        <v>85</v>
      </c>
    </row>
    <row r="19" spans="1:4" ht="15">
      <c r="A19" s="26" t="s">
        <v>14</v>
      </c>
      <c r="B19" s="16" t="str">
        <f>IF('Vendor Form'!$C$15="","",'Vendor Form'!$C$15)</f>
        <v/>
      </c>
      <c r="C19" s="3" t="s">
        <v>85</v>
      </c>
    </row>
    <row r="20" spans="1:4" ht="15">
      <c r="A20" s="26" t="s">
        <v>102</v>
      </c>
      <c r="B20" s="14"/>
      <c r="C20" s="3" t="s">
        <v>99</v>
      </c>
    </row>
    <row r="21" spans="1:4" ht="15">
      <c r="A21" s="26" t="s">
        <v>103</v>
      </c>
      <c r="B21" s="14"/>
      <c r="C21" s="3" t="s">
        <v>99</v>
      </c>
    </row>
    <row r="22" spans="1:4" ht="15">
      <c r="A22" s="26" t="s">
        <v>104</v>
      </c>
      <c r="B22" s="16" t="str">
        <f>IF('Vendor Form'!$C$16="","",'Vendor Form'!$C$16)</f>
        <v/>
      </c>
      <c r="C22" s="3" t="s">
        <v>85</v>
      </c>
    </row>
    <row r="23" spans="1:4" ht="15">
      <c r="A23" s="26" t="s">
        <v>105</v>
      </c>
      <c r="B23" s="16" t="str">
        <f>IF('Vendor Form'!$C$17="","",'Vendor Form'!$C$17)</f>
        <v/>
      </c>
      <c r="C23" s="3" t="s">
        <v>85</v>
      </c>
    </row>
    <row r="24" spans="1:4" ht="15">
      <c r="A24" s="26" t="s">
        <v>106</v>
      </c>
      <c r="B24" s="16" t="str">
        <f>IF('Vendor Form'!$C$18="Choose from drop down","",'Vendor Form'!$C$18)</f>
        <v>Deutschland (Germany)</v>
      </c>
      <c r="C24" s="3" t="s">
        <v>85</v>
      </c>
    </row>
    <row r="25" spans="1:4" ht="15">
      <c r="A25" s="27" t="s">
        <v>107</v>
      </c>
      <c r="B25" s="14"/>
      <c r="C25" s="3" t="s">
        <v>99</v>
      </c>
    </row>
    <row r="26" spans="1:4" ht="15">
      <c r="A26" s="26" t="s">
        <v>108</v>
      </c>
      <c r="B26" s="13"/>
      <c r="C26" s="3" t="s">
        <v>109</v>
      </c>
    </row>
    <row r="27" spans="1:4" ht="15">
      <c r="A27" s="27" t="s">
        <v>110</v>
      </c>
      <c r="B27" s="16" t="str">
        <f>IF('Vendor Form'!$C$28="","",'Vendor Form'!$C$28)</f>
        <v/>
      </c>
      <c r="C27" s="3" t="s">
        <v>85</v>
      </c>
      <c r="D27" s="9"/>
    </row>
    <row r="28" spans="1:4" ht="15">
      <c r="A28" s="27" t="s">
        <v>111</v>
      </c>
      <c r="B28" s="16" t="str">
        <f>IF('Vendor Form'!$C$30="","",'Vendor Form'!$C$30)</f>
        <v/>
      </c>
      <c r="C28" s="3" t="s">
        <v>85</v>
      </c>
    </row>
    <row r="29" spans="1:4" ht="15">
      <c r="A29" s="27" t="s">
        <v>112</v>
      </c>
      <c r="B29" s="16" t="str">
        <f>IF('Vendor Form'!$C$31="","",'Vendor Form'!$C$31)</f>
        <v/>
      </c>
      <c r="C29" s="3" t="s">
        <v>85</v>
      </c>
    </row>
    <row r="30" spans="1:4" ht="15">
      <c r="A30" s="26" t="s">
        <v>113</v>
      </c>
      <c r="B30" s="16" t="str">
        <f>IF('Vendor Form'!$C$35="Choose from drop down","",'Vendor Form'!$C$35)</f>
        <v>English</v>
      </c>
      <c r="C30" s="3" t="s">
        <v>85</v>
      </c>
    </row>
    <row r="31" spans="1:4" ht="15">
      <c r="A31" s="26" t="s">
        <v>114</v>
      </c>
      <c r="B31" s="16" t="str">
        <f>IF('Vendor Form'!$C$19="","",'Vendor Form'!$C$19)</f>
        <v/>
      </c>
      <c r="C31" s="3" t="s">
        <v>85</v>
      </c>
    </row>
    <row r="32" spans="1:4" ht="15">
      <c r="A32" s="26" t="s">
        <v>115</v>
      </c>
      <c r="B32" s="14"/>
      <c r="C32" s="3" t="s">
        <v>99</v>
      </c>
    </row>
    <row r="33" spans="1:4" ht="15">
      <c r="A33" s="26" t="s">
        <v>116</v>
      </c>
      <c r="B33" s="16" t="str">
        <f>IF('Vendor Form'!$C$34="","",'Vendor Form'!$C$34)</f>
        <v/>
      </c>
      <c r="C33" s="3" t="s">
        <v>85</v>
      </c>
    </row>
    <row r="34" spans="1:4" ht="15">
      <c r="A34" s="26" t="s">
        <v>117</v>
      </c>
      <c r="B34" s="17"/>
      <c r="C34" s="3" t="s">
        <v>99</v>
      </c>
    </row>
    <row r="35" spans="1:4" ht="15">
      <c r="A35" s="26" t="s">
        <v>118</v>
      </c>
      <c r="B35" s="68" t="s">
        <v>119</v>
      </c>
      <c r="C35" s="3" t="s">
        <v>88</v>
      </c>
    </row>
    <row r="36" spans="1:4" ht="15.75">
      <c r="A36" s="65" t="s">
        <v>120</v>
      </c>
      <c r="B36" s="66"/>
      <c r="C36" s="67"/>
    </row>
    <row r="37" spans="1:4" ht="18" customHeight="1">
      <c r="A37" s="26" t="s">
        <v>121</v>
      </c>
      <c r="B37" s="12"/>
      <c r="C37" s="3" t="s">
        <v>109</v>
      </c>
      <c r="D37" s="6"/>
    </row>
    <row r="38" spans="1:4" ht="15">
      <c r="A38" s="26" t="s">
        <v>97</v>
      </c>
      <c r="B38" s="14"/>
      <c r="C38" s="3" t="s">
        <v>109</v>
      </c>
      <c r="D38" s="6"/>
    </row>
    <row r="39" spans="1:4" ht="15">
      <c r="A39" s="26" t="s">
        <v>98</v>
      </c>
      <c r="B39" s="14"/>
      <c r="C39" s="3" t="s">
        <v>109</v>
      </c>
      <c r="D39" s="6"/>
    </row>
    <row r="40" spans="1:4" ht="15">
      <c r="A40" s="26" t="s">
        <v>100</v>
      </c>
      <c r="B40" s="14"/>
      <c r="C40" s="3" t="s">
        <v>109</v>
      </c>
      <c r="D40" s="6"/>
    </row>
    <row r="41" spans="1:4" ht="15">
      <c r="A41" s="26" t="s">
        <v>101</v>
      </c>
      <c r="B41" s="14"/>
      <c r="C41" s="3" t="s">
        <v>109</v>
      </c>
      <c r="D41" s="6"/>
    </row>
    <row r="42" spans="1:4" ht="15">
      <c r="A42" s="26" t="s">
        <v>14</v>
      </c>
      <c r="B42" s="14"/>
      <c r="C42" s="3" t="s">
        <v>109</v>
      </c>
      <c r="D42" s="6"/>
    </row>
    <row r="43" spans="1:4" ht="15">
      <c r="A43" s="26" t="s">
        <v>105</v>
      </c>
      <c r="B43" s="19"/>
      <c r="C43" s="3" t="s">
        <v>109</v>
      </c>
      <c r="D43" s="6"/>
    </row>
    <row r="44" spans="1:4" ht="15.75">
      <c r="A44" s="65" t="s">
        <v>122</v>
      </c>
      <c r="B44" s="66"/>
      <c r="C44" s="67"/>
      <c r="D44" s="6"/>
    </row>
    <row r="45" spans="1:4" ht="18" customHeight="1">
      <c r="A45" s="26" t="s">
        <v>123</v>
      </c>
      <c r="B45" s="20">
        <f>IF(OR('Vendor Form'!$C$18="Choose from drop down",'Vendor Form'!$C$18="India",'Vendor Form'!$C$18="Pakistan"),"",'Vendor Form'!$C$20)</f>
        <v>0</v>
      </c>
      <c r="C45" s="3" t="s">
        <v>85</v>
      </c>
    </row>
    <row r="46" spans="1:4" ht="15">
      <c r="A46" s="27" t="s">
        <v>124</v>
      </c>
      <c r="B46" s="16" t="str">
        <f>IF(OR('Vendor Form'!$C$18="Pakistan",'Vendor Form'!$C$18="Italy"),'Vendor Form'!$C$20,"")</f>
        <v/>
      </c>
      <c r="C46" s="3" t="s">
        <v>85</v>
      </c>
    </row>
    <row r="47" spans="1:4" ht="15">
      <c r="A47" s="27" t="s">
        <v>125</v>
      </c>
      <c r="B47" s="16" t="str">
        <f>IF('Vendor Form'!$C$18="Italy",'Vendor Form'!$C$21,"")</f>
        <v/>
      </c>
      <c r="C47" s="3" t="s">
        <v>85</v>
      </c>
    </row>
    <row r="48" spans="1:4" ht="15">
      <c r="A48" s="27" t="s">
        <v>126</v>
      </c>
      <c r="B48" s="16" t="str">
        <f>IF('Vendor Form'!$C$18="India",'Vendor Form'!$C$20,"")</f>
        <v/>
      </c>
      <c r="C48" s="3" t="s">
        <v>85</v>
      </c>
    </row>
    <row r="49" spans="1:4" ht="15">
      <c r="A49" s="27" t="s">
        <v>127</v>
      </c>
      <c r="B49" s="13"/>
      <c r="C49" s="3" t="s">
        <v>109</v>
      </c>
    </row>
    <row r="50" spans="1:4" ht="15">
      <c r="A50" s="26" t="s">
        <v>128</v>
      </c>
      <c r="B50" s="13"/>
      <c r="C50" s="3" t="s">
        <v>109</v>
      </c>
      <c r="D50" s="6"/>
    </row>
    <row r="51" spans="1:4" ht="15">
      <c r="A51" s="26" t="s">
        <v>129</v>
      </c>
      <c r="B51" s="13"/>
      <c r="C51" s="3" t="s">
        <v>109</v>
      </c>
      <c r="D51" s="6"/>
    </row>
    <row r="52" spans="1:4" ht="15">
      <c r="A52" s="26" t="s">
        <v>130</v>
      </c>
      <c r="B52" s="13"/>
      <c r="C52" s="3" t="s">
        <v>99</v>
      </c>
      <c r="D52" s="6"/>
    </row>
    <row r="53" spans="1:4" ht="15">
      <c r="A53" s="26" t="s">
        <v>131</v>
      </c>
      <c r="B53" s="16" t="str">
        <f>IF('Vendor Form'!$C$23="","",'Vendor Form'!$C$23)</f>
        <v/>
      </c>
      <c r="C53" s="3" t="s">
        <v>85</v>
      </c>
    </row>
    <row r="54" spans="1:4" ht="15">
      <c r="A54" s="26" t="s">
        <v>132</v>
      </c>
      <c r="B54" s="69" t="s">
        <v>133</v>
      </c>
      <c r="C54" s="1" t="s">
        <v>88</v>
      </c>
    </row>
    <row r="55" spans="1:4" ht="15">
      <c r="A55" s="27" t="s">
        <v>134</v>
      </c>
      <c r="B55" s="16" t="str">
        <f>IF('Vendor Form'!$C$25="","",'Vendor Form'!$C$25)</f>
        <v/>
      </c>
      <c r="C55" s="1" t="s">
        <v>85</v>
      </c>
      <c r="D55" s="6"/>
    </row>
    <row r="56" spans="1:4" ht="15">
      <c r="A56" s="26" t="s">
        <v>135</v>
      </c>
      <c r="B56" s="13"/>
      <c r="C56" s="1" t="s">
        <v>99</v>
      </c>
      <c r="D56" s="6"/>
    </row>
    <row r="57" spans="1:4" ht="15">
      <c r="A57" s="26" t="s">
        <v>136</v>
      </c>
      <c r="B57" s="18" t="str">
        <f>IF($B$9="ZCAR- Forwarding agent (TREU/ TRAM/ TRAP/TRBR)","0007","")</f>
        <v/>
      </c>
      <c r="C57" s="3" t="s">
        <v>85</v>
      </c>
      <c r="D57" s="6"/>
    </row>
    <row r="58" spans="1:4" ht="15.75">
      <c r="A58" s="65" t="s">
        <v>137</v>
      </c>
      <c r="B58" s="72"/>
      <c r="C58" s="67"/>
    </row>
    <row r="59" spans="1:4" ht="15">
      <c r="A59" s="26" t="s">
        <v>138</v>
      </c>
      <c r="B59" s="16" t="str">
        <f>IF('Vendor Form'!$C$24="","",'Vendor Form'!$C$24)</f>
        <v/>
      </c>
      <c r="C59" s="3" t="s">
        <v>85</v>
      </c>
    </row>
    <row r="60" spans="1:4" ht="15">
      <c r="A60" s="26" t="s">
        <v>139</v>
      </c>
      <c r="B60" s="14"/>
      <c r="C60" s="3" t="s">
        <v>99</v>
      </c>
    </row>
    <row r="61" spans="1:4" ht="15">
      <c r="A61" s="26" t="s">
        <v>140</v>
      </c>
      <c r="B61" s="70"/>
      <c r="C61" s="3" t="s">
        <v>88</v>
      </c>
    </row>
    <row r="62" spans="1:4" ht="15.75">
      <c r="A62" s="65" t="s">
        <v>141</v>
      </c>
      <c r="B62" s="72"/>
      <c r="C62" s="67"/>
    </row>
    <row r="63" spans="1:4" ht="15">
      <c r="A63" s="26" t="s">
        <v>142</v>
      </c>
      <c r="B63" s="16" t="str">
        <f>IF('Vendor Form'!$C$43&lt;&gt;"Choose from drop down",'Vendor Form'!$C$43,"")</f>
        <v>Bitte aus der Liste wählen</v>
      </c>
      <c r="C63" s="3" t="s">
        <v>85</v>
      </c>
    </row>
    <row r="64" spans="1:4" ht="15">
      <c r="A64" s="26" t="s">
        <v>143</v>
      </c>
      <c r="B64" s="16" t="str">
        <f>IF('Vendor Form'!$C$42="","",'Vendor Form'!$C$42)</f>
        <v/>
      </c>
      <c r="C64" s="3" t="s">
        <v>85</v>
      </c>
    </row>
    <row r="65" spans="1:5" ht="15">
      <c r="A65" s="27" t="s">
        <v>144</v>
      </c>
      <c r="B65" s="16" t="str">
        <f>IF('Vendor Form'!$C$43="India",'Vendor Form'!$C$45,"")</f>
        <v/>
      </c>
      <c r="C65" s="3" t="s">
        <v>85</v>
      </c>
    </row>
    <row r="66" spans="1:5" ht="15">
      <c r="A66" s="27" t="s">
        <v>145</v>
      </c>
      <c r="B66" s="16" t="str">
        <f>IF(OR('Vendor Form'!$C$43="India",'Vendor Form'!$C$43="Arabic Emirates",'Vendor Form'!$C$43="Saudi Arabia",'Vendor Form'!$C$43="Italy",'Vendor Form'!$C$43="France",'Vendor Form'!$C$43="Portugal",'Vendor Form'!$C$43="Spain"),'Vendor Form'!$C$44,"")</f>
        <v/>
      </c>
      <c r="C66" s="3" t="s">
        <v>85</v>
      </c>
    </row>
    <row r="67" spans="1:5" ht="15">
      <c r="A67" s="27" t="s">
        <v>146</v>
      </c>
      <c r="B67" s="16" t="str">
        <f>IF('Vendor Form'!$C$41="","",'Vendor Form'!$C$41)</f>
        <v/>
      </c>
      <c r="C67" s="3" t="s">
        <v>85</v>
      </c>
    </row>
    <row r="68" spans="1:5" ht="15">
      <c r="A68" s="27" t="s">
        <v>147</v>
      </c>
      <c r="B68" s="16" t="str">
        <f>IF(OR('Vendor Form'!$C$43="0",'Vendor Form'!$C$43="France",'Vendor Form'!$C$43="Italy",'Vendor Form'!$C$43="Spain",'Vendor Form'!$C$43="Portugal"),'Vendor Form'!$C$46,"")</f>
        <v/>
      </c>
      <c r="C68" s="3" t="s">
        <v>85</v>
      </c>
    </row>
    <row r="69" spans="1:5" ht="15">
      <c r="A69" s="26" t="s">
        <v>148</v>
      </c>
      <c r="B69" s="14"/>
      <c r="C69" s="3" t="s">
        <v>109</v>
      </c>
    </row>
    <row r="70" spans="1:5" ht="15">
      <c r="A70" s="26" t="s">
        <v>71</v>
      </c>
      <c r="B70" s="16">
        <f>IF(OR('Vendor Form'!$C$43="Choose from drop down",'Vendor Form'!$C$43="India"),"",'Vendor Form'!$C$45)</f>
        <v>0</v>
      </c>
      <c r="C70" s="3" t="s">
        <v>85</v>
      </c>
    </row>
    <row r="71" spans="1:5" ht="15">
      <c r="A71" s="26" t="s">
        <v>149</v>
      </c>
      <c r="B71" s="16">
        <f>IF(OR('Vendor Form'!$C$43="Choose from drop down",'Vendor Form'!$C$43="India",'Vendor Form'!$C$43="Arabic Emirates",'Vendor Form'!$C$43="Saudi Arabia"),"",'Vendor Form'!$C$44)</f>
        <v>0</v>
      </c>
      <c r="C71" s="3" t="s">
        <v>85</v>
      </c>
    </row>
    <row r="72" spans="1:5" ht="15">
      <c r="A72" s="26" t="s">
        <v>150</v>
      </c>
      <c r="B72" s="70"/>
      <c r="C72" s="1" t="s">
        <v>88</v>
      </c>
    </row>
    <row r="73" spans="1:5" ht="15">
      <c r="A73" s="27" t="s">
        <v>151</v>
      </c>
      <c r="B73" s="71" t="s">
        <v>133</v>
      </c>
      <c r="C73" s="1" t="s">
        <v>88</v>
      </c>
    </row>
    <row r="74" spans="1:5" ht="15">
      <c r="A74" s="25" t="s">
        <v>152</v>
      </c>
      <c r="B74" s="16" t="str">
        <f>IF('Vendor Form'!$C$47="Choose from drop down","",'Vendor Form'!$C$47)</f>
        <v>Bitte aus der Liste wählen</v>
      </c>
      <c r="C74" s="3" t="s">
        <v>85</v>
      </c>
      <c r="D74" s="9"/>
      <c r="E74" s="8"/>
    </row>
    <row r="75" spans="1:5" ht="15.75">
      <c r="A75" s="65" t="s">
        <v>153</v>
      </c>
      <c r="B75" s="66"/>
      <c r="C75" s="67"/>
      <c r="D75" s="9"/>
      <c r="E75" s="8"/>
    </row>
    <row r="76" spans="1:5" ht="15">
      <c r="A76" s="30" t="s">
        <v>154</v>
      </c>
      <c r="B76" s="20" t="str">
        <f>IF(VLOOKUP($B$9,'Drop down list'!$K$2:$M$7,2,FALSE)=0,"",VLOOKUP($B$9,'Drop down list'!$K$2:$M$7,2,FALSE))</f>
        <v/>
      </c>
      <c r="C76" s="1" t="s">
        <v>85</v>
      </c>
    </row>
    <row r="77" spans="1:5" ht="15">
      <c r="A77" s="27" t="s">
        <v>155</v>
      </c>
      <c r="B77" s="16" t="str">
        <f>IF(VLOOKUP($B$9,'Drop down list'!$K$2:$M$7,3,FALSE)=0,"",VLOOKUP($B$9,'Drop down list'!$K$2:$M$7,3,FALSE))</f>
        <v/>
      </c>
      <c r="C77" s="1" t="s">
        <v>85</v>
      </c>
      <c r="E77" s="1"/>
    </row>
    <row r="78" spans="1:5" ht="15">
      <c r="A78" s="27" t="s">
        <v>156</v>
      </c>
      <c r="B78" s="16" t="str">
        <f>IF($B$85&lt;&gt;"Choose from drop down",$B$85,"")</f>
        <v/>
      </c>
      <c r="C78" s="1" t="s">
        <v>85</v>
      </c>
      <c r="D78"/>
    </row>
    <row r="79" spans="1:5" ht="15">
      <c r="A79" s="27" t="s">
        <v>157</v>
      </c>
      <c r="B79" s="70" t="s">
        <v>133</v>
      </c>
      <c r="C79" s="1" t="s">
        <v>88</v>
      </c>
    </row>
    <row r="80" spans="1:5" ht="15">
      <c r="A80" s="27" t="s">
        <v>158</v>
      </c>
      <c r="B80" s="13"/>
      <c r="C80" s="1" t="s">
        <v>99</v>
      </c>
    </row>
    <row r="81" spans="1:5" ht="15">
      <c r="A81" s="26" t="s">
        <v>159</v>
      </c>
      <c r="B81" s="16" t="s">
        <v>160</v>
      </c>
      <c r="C81" s="3" t="s">
        <v>85</v>
      </c>
    </row>
    <row r="82" spans="1:5" ht="15">
      <c r="A82" s="26" t="s">
        <v>161</v>
      </c>
      <c r="B82" s="16" t="str">
        <f>IF($B$34="","","EA")</f>
        <v/>
      </c>
      <c r="C82" s="3" t="s">
        <v>85</v>
      </c>
    </row>
    <row r="83" spans="1:5" ht="15.75">
      <c r="A83" s="65" t="s">
        <v>162</v>
      </c>
      <c r="B83" s="66"/>
      <c r="C83" s="67"/>
    </row>
    <row r="84" spans="1:5" ht="15">
      <c r="A84" s="26" t="s">
        <v>163</v>
      </c>
      <c r="B84" s="20" t="str">
        <f>IF('Vendor Form'!$C$40&lt;&gt;"Choose from drop down",'Vendor Form'!$C$40,"")</f>
        <v>Bitte aus der Liste wählen</v>
      </c>
      <c r="C84" s="3" t="s">
        <v>85</v>
      </c>
    </row>
    <row r="85" spans="1:5" ht="15">
      <c r="A85" s="27" t="s">
        <v>164</v>
      </c>
      <c r="B85" s="69" t="s">
        <v>133</v>
      </c>
      <c r="C85" s="3" t="s">
        <v>88</v>
      </c>
    </row>
    <row r="86" spans="1:5" ht="15" customHeight="1">
      <c r="A86" s="27" t="s">
        <v>165</v>
      </c>
      <c r="B86" s="69" t="s">
        <v>133</v>
      </c>
      <c r="C86" s="1" t="s">
        <v>88</v>
      </c>
      <c r="E86" s="7"/>
    </row>
    <row r="87" spans="1:5" ht="15" customHeight="1">
      <c r="A87" s="27" t="s">
        <v>166</v>
      </c>
      <c r="B87" s="69"/>
      <c r="C87" s="1" t="s">
        <v>88</v>
      </c>
      <c r="E87" s="7"/>
    </row>
    <row r="88" spans="1:5" ht="15">
      <c r="A88" s="27" t="s">
        <v>167</v>
      </c>
      <c r="B88" s="16" t="str">
        <f>IF(OR(LEFT(B10,1)="c",LEFT(B10,1)="d"),"2 - Delivery Date","")</f>
        <v/>
      </c>
      <c r="C88" s="3" t="s">
        <v>85</v>
      </c>
    </row>
    <row r="89" spans="1:5" ht="15">
      <c r="A89" s="27" t="s">
        <v>168</v>
      </c>
      <c r="B89" s="16" t="str">
        <f>IF(OR(LEFT(B10,1)="c",LEFT(B10,1)="d"),"X","")</f>
        <v/>
      </c>
      <c r="C89" s="3" t="s">
        <v>85</v>
      </c>
    </row>
    <row r="90" spans="1:5" ht="15">
      <c r="A90" s="27" t="s">
        <v>169</v>
      </c>
      <c r="B90" s="16" t="str">
        <f>IF('Vendor Form'!$C$32="","",'Vendor Form'!$C$32)</f>
        <v/>
      </c>
      <c r="C90" s="3" t="s">
        <v>85</v>
      </c>
    </row>
    <row r="91" spans="1:5" ht="15">
      <c r="A91" s="27" t="s">
        <v>170</v>
      </c>
      <c r="B91" s="16" t="str">
        <f>IF('Vendor Form'!$C$33="","",'Vendor Form'!$C$33)</f>
        <v/>
      </c>
      <c r="C91" s="3" t="s">
        <v>85</v>
      </c>
    </row>
    <row r="92" spans="1:5" ht="15">
      <c r="A92" s="26" t="s">
        <v>171</v>
      </c>
      <c r="B92" s="16" t="str">
        <f>IF(LEFT(B10,1)="I","Z001","")</f>
        <v/>
      </c>
      <c r="C92" s="3" t="s">
        <v>85</v>
      </c>
    </row>
    <row r="93" spans="1:5" ht="15">
      <c r="A93" s="26" t="s">
        <v>172</v>
      </c>
      <c r="B93" s="15"/>
      <c r="C93" s="3" t="s">
        <v>99</v>
      </c>
    </row>
    <row r="94" spans="1:5" ht="15.75">
      <c r="A94" s="65" t="s">
        <v>173</v>
      </c>
      <c r="B94" s="72"/>
      <c r="C94" s="67"/>
    </row>
    <row r="95" spans="1:5" ht="15">
      <c r="A95" s="27" t="s">
        <v>174</v>
      </c>
      <c r="B95" s="14"/>
      <c r="C95" s="3" t="s">
        <v>99</v>
      </c>
    </row>
    <row r="96" spans="1:5" ht="15">
      <c r="A96" s="27" t="s">
        <v>175</v>
      </c>
      <c r="B96" s="14"/>
      <c r="C96" s="3" t="s">
        <v>99</v>
      </c>
      <c r="D96" s="5"/>
    </row>
    <row r="97" spans="1:4" ht="15">
      <c r="A97" s="26" t="s">
        <v>176</v>
      </c>
      <c r="B97" s="14"/>
      <c r="C97" s="3" t="s">
        <v>99</v>
      </c>
      <c r="D97" s="5"/>
    </row>
    <row r="98" spans="1:4" ht="15">
      <c r="A98" s="27" t="s">
        <v>177</v>
      </c>
      <c r="B98" s="14"/>
      <c r="C98" s="3" t="s">
        <v>99</v>
      </c>
      <c r="D98" s="5"/>
    </row>
    <row r="99" spans="1:4" ht="15">
      <c r="A99" s="27" t="s">
        <v>178</v>
      </c>
      <c r="B99" s="14"/>
      <c r="C99" s="3" t="s">
        <v>99</v>
      </c>
      <c r="D99" s="5"/>
    </row>
    <row r="100" spans="1:4" ht="15">
      <c r="A100" s="26" t="s">
        <v>179</v>
      </c>
      <c r="B100" s="14"/>
      <c r="C100" s="3" t="s">
        <v>99</v>
      </c>
      <c r="D100" s="5"/>
    </row>
    <row r="101" spans="1:4" ht="15">
      <c r="A101" s="27" t="s">
        <v>180</v>
      </c>
      <c r="B101" s="19"/>
      <c r="C101" s="3" t="s">
        <v>99</v>
      </c>
      <c r="D101" s="5"/>
    </row>
    <row r="102" spans="1:4" ht="15.75">
      <c r="A102" s="65" t="s">
        <v>181</v>
      </c>
      <c r="B102" s="66"/>
      <c r="C102" s="67"/>
      <c r="D102" s="5"/>
    </row>
    <row r="103" spans="1:4" ht="15">
      <c r="A103" s="27" t="s">
        <v>182</v>
      </c>
      <c r="B103" s="12"/>
      <c r="C103" s="3" t="s">
        <v>99</v>
      </c>
    </row>
    <row r="104" spans="1:4" ht="15">
      <c r="A104" s="27" t="s">
        <v>183</v>
      </c>
      <c r="B104" s="13"/>
      <c r="C104" s="3" t="s">
        <v>99</v>
      </c>
    </row>
    <row r="105" spans="1:4" ht="15">
      <c r="A105" s="27" t="s">
        <v>184</v>
      </c>
      <c r="B105" s="13"/>
      <c r="C105" s="3" t="s">
        <v>99</v>
      </c>
    </row>
    <row r="106" spans="1:4" ht="15">
      <c r="A106" s="27" t="s">
        <v>185</v>
      </c>
      <c r="B106" s="15"/>
      <c r="C106" s="3" t="s">
        <v>99</v>
      </c>
    </row>
    <row r="107" spans="1:4" ht="15.75">
      <c r="A107" s="65" t="s">
        <v>186</v>
      </c>
      <c r="B107" s="66"/>
      <c r="C107" s="67"/>
    </row>
    <row r="108" spans="1:4" ht="15">
      <c r="A108" s="28" t="s">
        <v>78</v>
      </c>
      <c r="B108" s="23" t="str">
        <f>IF('Vendor Form'!$C$53="","",'Vendor Form'!$C$53)</f>
        <v/>
      </c>
      <c r="C108" s="3" t="s">
        <v>85</v>
      </c>
    </row>
    <row r="109" spans="1:4" ht="15">
      <c r="A109" s="25"/>
      <c r="B109" s="23" t="str">
        <f>IF('Vendor Form'!$C$54="","",'Vendor Form'!$C$54)</f>
        <v/>
      </c>
      <c r="C109" s="3" t="s">
        <v>85</v>
      </c>
    </row>
    <row r="110" spans="1:4" ht="15">
      <c r="A110" s="25"/>
      <c r="B110" s="23" t="str">
        <f>IF('Vendor Form'!$C$55="","",'Vendor Form'!$C$55)</f>
        <v/>
      </c>
      <c r="C110" s="3" t="s">
        <v>85</v>
      </c>
    </row>
    <row r="111" spans="1:4" ht="15">
      <c r="A111" s="25"/>
      <c r="B111" s="24" t="str">
        <f>IF('Vendor Form'!$C$56="","",'Vendor Form'!$C$56)</f>
        <v/>
      </c>
      <c r="C111" s="3" t="s">
        <v>85</v>
      </c>
    </row>
    <row r="112" spans="1:4">
      <c r="C112" s="3"/>
    </row>
    <row r="113" spans="3:3">
      <c r="C113" s="3"/>
    </row>
    <row r="114" spans="3:3">
      <c r="C114" s="3"/>
    </row>
    <row r="115" spans="3:3">
      <c r="C115" s="3"/>
    </row>
    <row r="116" spans="3:3">
      <c r="C116" s="3"/>
    </row>
    <row r="117" spans="3:3">
      <c r="C117" s="3"/>
    </row>
    <row r="118" spans="3:3">
      <c r="C118" s="3"/>
    </row>
    <row r="119" spans="3:3">
      <c r="C119" s="3"/>
    </row>
    <row r="120" spans="3:3">
      <c r="C120" s="3"/>
    </row>
    <row r="121" spans="3:3">
      <c r="C121" s="3"/>
    </row>
    <row r="122" spans="3:3">
      <c r="C122" s="3"/>
    </row>
    <row r="123" spans="3:3">
      <c r="C123" s="3"/>
    </row>
    <row r="124" spans="3:3">
      <c r="C124" s="3"/>
    </row>
  </sheetData>
  <sheetProtection autoFilter="0"/>
  <autoFilter ref="A4:C111" xr:uid="{BF07A627-E546-4CB3-B312-857920871078}"/>
  <dataValidations xWindow="51" yWindow="380" count="2">
    <dataValidation type="list" allowBlank="1" showInputMessage="1" sqref="B11" xr:uid="{FAA70010-92EE-44F0-85DC-3442EAB10EC0}">
      <formula1>NouryonCompanyCodeAriba</formula1>
    </dataValidation>
    <dataValidation type="list" allowBlank="1" showInputMessage="1" sqref="B12" xr:uid="{5F459A96-A456-47FF-957C-A2D3D0EA8D81}">
      <formula1>NouryonCompanyCodeother</formula1>
    </dataValidation>
  </dataValidations>
  <pageMargins left="0.7" right="0.7" top="0.75" bottom="0.75" header="0.3" footer="0.3"/>
  <pageSetup paperSize="9" scale="81" fitToWidth="0" fitToHeight="0" orientation="portrait" r:id="rId1"/>
  <headerFooter>
    <oddHeader xml:space="preserve">&amp;C 
</oddHeader>
    <oddFooter xml:space="preserve">&amp;C  
</oddFooter>
  </headerFooter>
  <drawing r:id="rId2"/>
  <legacyDrawing r:id="rId3"/>
  <extLst>
    <ext xmlns:x14="http://schemas.microsoft.com/office/spreadsheetml/2009/9/main" uri="{CCE6A557-97BC-4b89-ADB6-D9C93CAAB3DF}">
      <x14:dataValidations xmlns:xm="http://schemas.microsoft.com/office/excel/2006/main" xWindow="51" yWindow="380" count="11">
        <x14:dataValidation type="list" allowBlank="1" showInputMessage="1" xr:uid="{8096986D-4DB5-4C22-8D09-D3E35804A18A}">
          <x14:formula1>
            <xm:f>'Drop down list'!$H$2:$H$30</xm:f>
          </x14:formula1>
          <xm:sqref>B10</xm:sqref>
        </x14:dataValidation>
        <x14:dataValidation type="list" allowBlank="1" showInputMessage="1" xr:uid="{E26362ED-6106-454B-ADE3-544CBAF7DB46}">
          <x14:formula1>
            <xm:f>'Drop down list'!$Y$2:$Y$5</xm:f>
          </x14:formula1>
          <xm:sqref>B73</xm:sqref>
        </x14:dataValidation>
        <x14:dataValidation type="list" allowBlank="1" showInputMessage="1" xr:uid="{6898A9EB-F1DA-49DD-82A9-203348EBBF2C}">
          <x14:formula1>
            <xm:f>'Drop down list'!$A$2:$A$13</xm:f>
          </x14:formula1>
          <xm:sqref>B6:B7</xm:sqref>
        </x14:dataValidation>
        <x14:dataValidation type="list" allowBlank="1" showInputMessage="1" showErrorMessage="1" xr:uid="{AB202629-E696-4A52-864D-9588F221BC3F}">
          <x14:formula1>
            <xm:f>'Drop down list'!$K$2:$K$4</xm:f>
          </x14:formula1>
          <xm:sqref>B9</xm:sqref>
        </x14:dataValidation>
        <x14:dataValidation type="list" allowBlank="1" showInputMessage="1" showErrorMessage="1" xr:uid="{A5ADDA27-F3F5-4C36-A52C-A2BF5F155E49}">
          <x14:formula1>
            <xm:f>'Drop down list'!$X$2:$X$4</xm:f>
          </x14:formula1>
          <xm:sqref>B93</xm:sqref>
        </x14:dataValidation>
        <x14:dataValidation type="list" allowBlank="1" showInputMessage="1" xr:uid="{8D7D16A2-1163-4361-9D48-59BBDC38521F}">
          <x14:formula1>
            <xm:f>'Drop down list'!$X$2:$X$19</xm:f>
          </x14:formula1>
          <xm:sqref>B79</xm:sqref>
        </x14:dataValidation>
        <x14:dataValidation type="list" allowBlank="1" showInputMessage="1" showErrorMessage="1" xr:uid="{F7E65A03-214F-477D-A2E5-06D3984E41CB}">
          <x14:formula1>
            <xm:f>'Drop down list'!$R$2:$R$5</xm:f>
          </x14:formula1>
          <xm:sqref>B26</xm:sqref>
        </x14:dataValidation>
        <x14:dataValidation type="list" allowBlank="1" showInputMessage="1" showErrorMessage="1" xr:uid="{F55B178F-EA20-4187-BF64-2E9544E4D184}">
          <x14:formula1>
            <xm:f>'Drop down list'!$P$2:$P$216</xm:f>
          </x14:formula1>
          <xm:sqref>B54</xm:sqref>
        </x14:dataValidation>
        <x14:dataValidation type="list" allowBlank="1" showInputMessage="1" showErrorMessage="1" xr:uid="{02CDC06F-9F26-4D30-9A25-7D22501FFAED}">
          <x14:formula1>
            <xm:f>'Drop down list'!$O$2:$O$5</xm:f>
          </x14:formula1>
          <xm:sqref>B35</xm:sqref>
        </x14:dataValidation>
        <x14:dataValidation type="list" allowBlank="1" showInputMessage="1" showErrorMessage="1" errorTitle="Choose from drop down" error="Choose from drop down" xr:uid="{8E3F313C-E318-4177-A635-A255DECF504D}">
          <x14:formula1>
            <xm:f>'Drop down list'!$S$2:$S$38</xm:f>
          </x14:formula1>
          <xm:sqref>B85</xm:sqref>
        </x14:dataValidation>
        <x14:dataValidation type="list" allowBlank="1" showInputMessage="1" showErrorMessage="1" xr:uid="{39A85ADC-8449-4C0F-BE99-2DDE8D374CCB}">
          <x14:formula1>
            <xm:f>'Drop down list'!$V$2:$V$13</xm:f>
          </x14:formula1>
          <xm:sqref>B86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C120-2E14-4AAC-BCD1-B85F0D075B93}">
  <sheetPr codeName="Sheet3"/>
  <dimension ref="A1:Z216"/>
  <sheetViews>
    <sheetView topLeftCell="R1" workbookViewId="0">
      <selection activeCell="V18" sqref="V18"/>
    </sheetView>
  </sheetViews>
  <sheetFormatPr defaultColWidth="9.28515625" defaultRowHeight="12.75"/>
  <cols>
    <col min="1" max="1" width="32.7109375" style="3" customWidth="1"/>
    <col min="2" max="2" width="28.42578125" style="3" customWidth="1"/>
    <col min="3" max="3" width="23.7109375" style="3" customWidth="1"/>
    <col min="4" max="4" width="24" style="3" customWidth="1"/>
    <col min="5" max="5" width="21.7109375" style="3" customWidth="1"/>
    <col min="6" max="6" width="23.28515625" style="3" customWidth="1"/>
    <col min="7" max="7" width="23.7109375" style="3" customWidth="1"/>
    <col min="8" max="8" width="35.7109375" style="3" customWidth="1"/>
    <col min="9" max="9" width="43.7109375" style="3" customWidth="1"/>
    <col min="10" max="10" width="44.7109375" style="3" customWidth="1"/>
    <col min="11" max="11" width="45.42578125" style="3" bestFit="1" customWidth="1"/>
    <col min="12" max="12" width="44.140625" style="3" bestFit="1" customWidth="1"/>
    <col min="13" max="13" width="25.28515625" style="3" bestFit="1" customWidth="1"/>
    <col min="14" max="14" width="20.7109375" style="3" bestFit="1" customWidth="1"/>
    <col min="15" max="15" width="20.28515625" style="3" bestFit="1" customWidth="1"/>
    <col min="16" max="16" width="52.5703125" style="3" bestFit="1" customWidth="1"/>
    <col min="17" max="17" width="38.5703125" style="3" bestFit="1" customWidth="1"/>
    <col min="18" max="18" width="26" style="3" bestFit="1" customWidth="1"/>
    <col min="19" max="20" width="20.28515625" style="3" bestFit="1" customWidth="1"/>
    <col min="21" max="21" width="21.7109375" style="3" bestFit="1" customWidth="1"/>
    <col min="22" max="23" width="20.28515625" style="3" bestFit="1" customWidth="1"/>
    <col min="24" max="24" width="59.5703125" style="3" bestFit="1" customWidth="1"/>
    <col min="25" max="25" width="23.28515625" style="3" customWidth="1"/>
    <col min="26" max="26" width="41.28515625" style="3" bestFit="1" customWidth="1"/>
    <col min="27" max="16384" width="9.28515625" style="3"/>
  </cols>
  <sheetData>
    <row r="1" spans="1:26">
      <c r="A1" s="4" t="s">
        <v>187</v>
      </c>
      <c r="B1" s="61" t="s">
        <v>188</v>
      </c>
      <c r="C1" s="4" t="s">
        <v>152</v>
      </c>
      <c r="D1" s="4" t="s">
        <v>189</v>
      </c>
      <c r="E1" s="4" t="s">
        <v>190</v>
      </c>
      <c r="F1" s="4" t="s">
        <v>191</v>
      </c>
      <c r="G1" s="4" t="s">
        <v>192</v>
      </c>
      <c r="H1" s="62" t="s">
        <v>193</v>
      </c>
      <c r="I1" s="61" t="s">
        <v>194</v>
      </c>
      <c r="J1" s="61" t="s">
        <v>195</v>
      </c>
      <c r="K1" s="4" t="s">
        <v>196</v>
      </c>
      <c r="L1" s="52" t="s">
        <v>154</v>
      </c>
      <c r="M1" s="53" t="s">
        <v>155</v>
      </c>
      <c r="N1" s="54" t="s">
        <v>197</v>
      </c>
      <c r="O1" s="55" t="s">
        <v>198</v>
      </c>
      <c r="P1" s="4" t="s">
        <v>199</v>
      </c>
      <c r="Q1" s="4" t="s">
        <v>200</v>
      </c>
      <c r="R1" s="4" t="s">
        <v>201</v>
      </c>
      <c r="S1" s="4" t="s">
        <v>202</v>
      </c>
      <c r="T1" s="4" t="s">
        <v>203</v>
      </c>
      <c r="U1" s="4" t="s">
        <v>204</v>
      </c>
      <c r="V1" s="4" t="s">
        <v>205</v>
      </c>
      <c r="W1" s="4" t="s">
        <v>206</v>
      </c>
      <c r="X1" s="4" t="s">
        <v>207</v>
      </c>
      <c r="Y1" s="4" t="s">
        <v>151</v>
      </c>
      <c r="Z1" s="4" t="s">
        <v>208</v>
      </c>
    </row>
    <row r="2" spans="1:26">
      <c r="A2" s="3" t="s">
        <v>87</v>
      </c>
      <c r="B2" s="3" t="s">
        <v>87</v>
      </c>
      <c r="C2" t="s">
        <v>7</v>
      </c>
      <c r="D2" t="s">
        <v>7</v>
      </c>
      <c r="E2" s="3" t="s">
        <v>209</v>
      </c>
      <c r="F2" t="s">
        <v>210</v>
      </c>
      <c r="G2" s="3" t="s">
        <v>209</v>
      </c>
      <c r="H2" s="3" t="s">
        <v>87</v>
      </c>
      <c r="I2" t="s">
        <v>87</v>
      </c>
      <c r="J2" t="s">
        <v>87</v>
      </c>
      <c r="K2" s="3" t="s">
        <v>87</v>
      </c>
      <c r="N2" t="s">
        <v>210</v>
      </c>
      <c r="O2" t="s">
        <v>210</v>
      </c>
      <c r="P2" t="s">
        <v>133</v>
      </c>
      <c r="Q2" t="s">
        <v>210</v>
      </c>
      <c r="S2" t="s">
        <v>210</v>
      </c>
      <c r="T2" t="s">
        <v>210</v>
      </c>
      <c r="U2" t="s">
        <v>7</v>
      </c>
      <c r="V2" t="s">
        <v>133</v>
      </c>
      <c r="W2" t="s">
        <v>210</v>
      </c>
      <c r="X2" t="s">
        <v>210</v>
      </c>
      <c r="Y2" t="s">
        <v>210</v>
      </c>
      <c r="Z2" t="s">
        <v>7</v>
      </c>
    </row>
    <row r="3" spans="1:26">
      <c r="A3" s="3" t="s">
        <v>211</v>
      </c>
      <c r="B3" s="3" t="s">
        <v>212</v>
      </c>
      <c r="C3" s="3" t="s">
        <v>213</v>
      </c>
      <c r="D3" s="3" t="s">
        <v>22</v>
      </c>
      <c r="E3" s="3" t="s">
        <v>214</v>
      </c>
      <c r="F3" s="3" t="s">
        <v>215</v>
      </c>
      <c r="G3" s="3" t="s">
        <v>216</v>
      </c>
      <c r="H3" s="3" t="s">
        <v>217</v>
      </c>
      <c r="I3" s="3" t="s">
        <v>218</v>
      </c>
      <c r="J3" s="3" t="s">
        <v>219</v>
      </c>
      <c r="K3" s="3" t="s">
        <v>220</v>
      </c>
      <c r="L3" s="1" t="s">
        <v>221</v>
      </c>
      <c r="M3" s="3" t="s">
        <v>222</v>
      </c>
      <c r="N3" s="3" t="s">
        <v>223</v>
      </c>
      <c r="O3" t="s">
        <v>119</v>
      </c>
      <c r="P3" t="s">
        <v>224</v>
      </c>
      <c r="Q3" t="s">
        <v>210</v>
      </c>
      <c r="R3" t="s">
        <v>210</v>
      </c>
      <c r="S3" s="3" t="s">
        <v>225</v>
      </c>
      <c r="T3" s="1" t="s">
        <v>226</v>
      </c>
      <c r="U3" t="s">
        <v>227</v>
      </c>
      <c r="V3" s="3" t="s">
        <v>228</v>
      </c>
      <c r="W3" s="3" t="s">
        <v>229</v>
      </c>
      <c r="X3" s="3" t="s">
        <v>230</v>
      </c>
      <c r="Y3" s="3" t="s">
        <v>229</v>
      </c>
      <c r="Z3" t="s">
        <v>231</v>
      </c>
    </row>
    <row r="4" spans="1:26">
      <c r="A4" s="3" t="s">
        <v>232</v>
      </c>
      <c r="C4" s="3" t="s">
        <v>233</v>
      </c>
      <c r="E4" s="3" t="s">
        <v>234</v>
      </c>
      <c r="F4" s="3" t="s">
        <v>235</v>
      </c>
      <c r="G4" s="3" t="s">
        <v>236</v>
      </c>
      <c r="H4" s="3" t="s">
        <v>237</v>
      </c>
      <c r="I4" s="3" t="s">
        <v>238</v>
      </c>
      <c r="J4" s="3" t="s">
        <v>239</v>
      </c>
      <c r="K4" s="3" t="s">
        <v>240</v>
      </c>
      <c r="L4" s="1" t="s">
        <v>221</v>
      </c>
      <c r="M4" s="3" t="s">
        <v>241</v>
      </c>
      <c r="N4" s="3" t="s">
        <v>242</v>
      </c>
      <c r="O4" s="3" t="s">
        <v>243</v>
      </c>
      <c r="P4" t="s">
        <v>244</v>
      </c>
      <c r="Q4" s="1" t="s">
        <v>245</v>
      </c>
      <c r="R4" s="3" t="s">
        <v>246</v>
      </c>
      <c r="S4" s="3" t="s">
        <v>247</v>
      </c>
      <c r="T4" s="1" t="s">
        <v>248</v>
      </c>
      <c r="U4" t="s">
        <v>249</v>
      </c>
      <c r="V4" s="3" t="s">
        <v>250</v>
      </c>
      <c r="W4" s="3" t="s">
        <v>251</v>
      </c>
      <c r="X4" s="3" t="s">
        <v>252</v>
      </c>
      <c r="Y4" s="3" t="s">
        <v>251</v>
      </c>
      <c r="Z4" t="s">
        <v>253</v>
      </c>
    </row>
    <row r="5" spans="1:26">
      <c r="A5" s="3" t="s">
        <v>254</v>
      </c>
      <c r="C5" s="3" t="s">
        <v>109</v>
      </c>
      <c r="E5" s="3" t="s">
        <v>255</v>
      </c>
      <c r="F5" s="3" t="s">
        <v>256</v>
      </c>
      <c r="G5" s="3" t="s">
        <v>257</v>
      </c>
      <c r="H5" s="3" t="s">
        <v>258</v>
      </c>
      <c r="I5" s="3" t="s">
        <v>259</v>
      </c>
      <c r="J5" s="3" t="s">
        <v>260</v>
      </c>
      <c r="L5" s="1" t="s">
        <v>261</v>
      </c>
      <c r="M5" s="3" t="s">
        <v>262</v>
      </c>
      <c r="O5" s="3" t="s">
        <v>263</v>
      </c>
      <c r="P5" t="s">
        <v>264</v>
      </c>
      <c r="Q5" s="1" t="s">
        <v>265</v>
      </c>
      <c r="R5" s="3" t="s">
        <v>266</v>
      </c>
      <c r="S5" s="3" t="s">
        <v>267</v>
      </c>
      <c r="T5" s="1" t="s">
        <v>160</v>
      </c>
      <c r="U5" t="s">
        <v>268</v>
      </c>
      <c r="V5" s="3" t="s">
        <v>269</v>
      </c>
      <c r="X5" s="3" t="s">
        <v>270</v>
      </c>
      <c r="Y5" s="3" t="s">
        <v>109</v>
      </c>
    </row>
    <row r="6" spans="1:26">
      <c r="A6" s="3" t="s">
        <v>271</v>
      </c>
      <c r="E6" s="3" t="s">
        <v>272</v>
      </c>
      <c r="F6" s="3" t="s">
        <v>273</v>
      </c>
      <c r="G6" s="3" t="s">
        <v>274</v>
      </c>
      <c r="H6" s="3" t="s">
        <v>275</v>
      </c>
      <c r="I6" s="3" t="s">
        <v>276</v>
      </c>
      <c r="J6" s="3" t="s">
        <v>277</v>
      </c>
      <c r="L6" s="1" t="s">
        <v>278</v>
      </c>
      <c r="M6" s="3" t="s">
        <v>279</v>
      </c>
      <c r="P6" t="s">
        <v>280</v>
      </c>
      <c r="R6" s="3" t="s">
        <v>281</v>
      </c>
      <c r="S6" s="3" t="s">
        <v>282</v>
      </c>
      <c r="U6" t="s">
        <v>283</v>
      </c>
      <c r="V6" s="3" t="s">
        <v>284</v>
      </c>
      <c r="X6" s="3" t="s">
        <v>285</v>
      </c>
    </row>
    <row r="7" spans="1:26">
      <c r="A7" s="3" t="s">
        <v>286</v>
      </c>
      <c r="E7" s="3" t="s">
        <v>287</v>
      </c>
      <c r="F7" s="3" t="s">
        <v>288</v>
      </c>
      <c r="G7" s="3" t="s">
        <v>289</v>
      </c>
      <c r="H7" s="3" t="s">
        <v>290</v>
      </c>
      <c r="I7" s="3" t="s">
        <v>291</v>
      </c>
      <c r="J7" s="3" t="s">
        <v>292</v>
      </c>
      <c r="L7" s="1"/>
      <c r="P7" t="s">
        <v>293</v>
      </c>
      <c r="R7" s="3" t="s">
        <v>294</v>
      </c>
      <c r="S7" s="3" t="s">
        <v>295</v>
      </c>
      <c r="U7" t="s">
        <v>296</v>
      </c>
      <c r="V7" s="3" t="s">
        <v>297</v>
      </c>
      <c r="X7" s="3" t="s">
        <v>298</v>
      </c>
    </row>
    <row r="8" spans="1:26">
      <c r="A8" s="3" t="s">
        <v>299</v>
      </c>
      <c r="E8" s="3" t="s">
        <v>300</v>
      </c>
      <c r="F8" s="3" t="s">
        <v>301</v>
      </c>
      <c r="G8" s="3" t="s">
        <v>302</v>
      </c>
      <c r="H8" s="3" t="s">
        <v>303</v>
      </c>
      <c r="I8" s="3" t="s">
        <v>304</v>
      </c>
      <c r="J8" s="3" t="s">
        <v>305</v>
      </c>
      <c r="P8" t="s">
        <v>306</v>
      </c>
      <c r="S8" s="3" t="s">
        <v>307</v>
      </c>
      <c r="U8" t="s">
        <v>308</v>
      </c>
      <c r="V8" s="3" t="s">
        <v>309</v>
      </c>
      <c r="X8" s="3" t="s">
        <v>310</v>
      </c>
    </row>
    <row r="9" spans="1:26" ht="13.5">
      <c r="A9" s="3" t="s">
        <v>311</v>
      </c>
      <c r="E9" s="3" t="s">
        <v>312</v>
      </c>
      <c r="F9" s="3" t="s">
        <v>313</v>
      </c>
      <c r="G9" s="3" t="s">
        <v>314</v>
      </c>
      <c r="H9" s="3" t="s">
        <v>315</v>
      </c>
      <c r="I9" s="3" t="s">
        <v>316</v>
      </c>
      <c r="J9" s="3" t="s">
        <v>317</v>
      </c>
      <c r="K9" s="60"/>
      <c r="P9" t="s">
        <v>318</v>
      </c>
      <c r="S9" s="3" t="s">
        <v>319</v>
      </c>
      <c r="U9" t="s">
        <v>320</v>
      </c>
      <c r="V9" s="3" t="s">
        <v>321</v>
      </c>
      <c r="X9" s="3" t="s">
        <v>322</v>
      </c>
    </row>
    <row r="10" spans="1:26">
      <c r="A10" s="3" t="s">
        <v>323</v>
      </c>
      <c r="E10" s="3" t="s">
        <v>324</v>
      </c>
      <c r="F10" s="3" t="s">
        <v>325</v>
      </c>
      <c r="G10" s="3" t="s">
        <v>326</v>
      </c>
      <c r="H10" s="3" t="s">
        <v>327</v>
      </c>
      <c r="I10" s="3" t="s">
        <v>328</v>
      </c>
      <c r="J10" s="3" t="s">
        <v>329</v>
      </c>
      <c r="P10" t="s">
        <v>330</v>
      </c>
      <c r="S10" s="3" t="s">
        <v>331</v>
      </c>
      <c r="U10" t="s">
        <v>332</v>
      </c>
      <c r="V10" s="3" t="s">
        <v>333</v>
      </c>
      <c r="X10" s="3" t="s">
        <v>334</v>
      </c>
    </row>
    <row r="11" spans="1:26">
      <c r="A11" s="3" t="s">
        <v>335</v>
      </c>
      <c r="E11" s="3" t="s">
        <v>336</v>
      </c>
      <c r="F11" s="3" t="s">
        <v>337</v>
      </c>
      <c r="G11" s="3" t="s">
        <v>338</v>
      </c>
      <c r="H11" s="3" t="s">
        <v>339</v>
      </c>
      <c r="I11" s="3" t="s">
        <v>340</v>
      </c>
      <c r="J11" s="3" t="s">
        <v>341</v>
      </c>
      <c r="P11" t="s">
        <v>342</v>
      </c>
      <c r="S11" s="3" t="s">
        <v>343</v>
      </c>
      <c r="U11" t="s">
        <v>344</v>
      </c>
      <c r="V11" s="3" t="s">
        <v>345</v>
      </c>
      <c r="X11" s="3" t="s">
        <v>346</v>
      </c>
    </row>
    <row r="12" spans="1:26">
      <c r="A12" s="3" t="s">
        <v>347</v>
      </c>
      <c r="E12" s="3" t="s">
        <v>348</v>
      </c>
      <c r="F12" s="3" t="s">
        <v>349</v>
      </c>
      <c r="G12" s="3" t="s">
        <v>350</v>
      </c>
      <c r="H12" s="3" t="s">
        <v>351</v>
      </c>
      <c r="I12" s="3" t="s">
        <v>352</v>
      </c>
      <c r="J12" s="3" t="s">
        <v>353</v>
      </c>
      <c r="P12" t="s">
        <v>354</v>
      </c>
      <c r="S12" s="3" t="s">
        <v>355</v>
      </c>
      <c r="U12" t="s">
        <v>356</v>
      </c>
      <c r="V12" s="3" t="s">
        <v>357</v>
      </c>
      <c r="X12" s="3" t="s">
        <v>358</v>
      </c>
    </row>
    <row r="13" spans="1:26">
      <c r="A13" s="3" t="s">
        <v>359</v>
      </c>
      <c r="E13" s="3" t="s">
        <v>360</v>
      </c>
      <c r="F13" s="3" t="s">
        <v>361</v>
      </c>
      <c r="G13" s="3" t="s">
        <v>362</v>
      </c>
      <c r="H13" s="3" t="s">
        <v>363</v>
      </c>
      <c r="I13" s="3" t="s">
        <v>364</v>
      </c>
      <c r="J13" s="3" t="s">
        <v>365</v>
      </c>
      <c r="P13" t="s">
        <v>366</v>
      </c>
      <c r="S13" s="3" t="s">
        <v>367</v>
      </c>
      <c r="U13" t="s">
        <v>368</v>
      </c>
      <c r="V13" s="3" t="s">
        <v>379</v>
      </c>
      <c r="X13" s="3" t="s">
        <v>369</v>
      </c>
    </row>
    <row r="14" spans="1:26">
      <c r="E14" s="3" t="s">
        <v>370</v>
      </c>
      <c r="F14" s="3" t="s">
        <v>371</v>
      </c>
      <c r="G14" s="3" t="s">
        <v>372</v>
      </c>
      <c r="H14" s="3" t="s">
        <v>373</v>
      </c>
      <c r="I14" s="3" t="s">
        <v>374</v>
      </c>
      <c r="J14" s="3" t="s">
        <v>375</v>
      </c>
      <c r="P14" t="s">
        <v>376</v>
      </c>
      <c r="S14" s="3" t="s">
        <v>377</v>
      </c>
      <c r="U14" t="s">
        <v>378</v>
      </c>
      <c r="X14" s="3" t="s">
        <v>380</v>
      </c>
    </row>
    <row r="15" spans="1:26">
      <c r="E15" s="3" t="s">
        <v>381</v>
      </c>
      <c r="F15" s="3" t="s">
        <v>382</v>
      </c>
      <c r="G15" s="3" t="s">
        <v>383</v>
      </c>
      <c r="H15" s="3" t="s">
        <v>384</v>
      </c>
      <c r="I15" s="3" t="s">
        <v>385</v>
      </c>
      <c r="J15" s="3" t="s">
        <v>386</v>
      </c>
      <c r="P15" t="s">
        <v>387</v>
      </c>
      <c r="S15" s="3" t="s">
        <v>428</v>
      </c>
      <c r="U15" t="s">
        <v>389</v>
      </c>
      <c r="X15" s="3" t="s">
        <v>390</v>
      </c>
    </row>
    <row r="16" spans="1:26">
      <c r="E16" s="3" t="s">
        <v>391</v>
      </c>
      <c r="F16" s="3" t="s">
        <v>392</v>
      </c>
      <c r="G16" s="3" t="s">
        <v>393</v>
      </c>
      <c r="H16" s="3" t="s">
        <v>394</v>
      </c>
      <c r="I16" s="3" t="s">
        <v>395</v>
      </c>
      <c r="J16" s="3" t="s">
        <v>396</v>
      </c>
      <c r="P16" t="s">
        <v>397</v>
      </c>
      <c r="S16" s="3" t="s">
        <v>436</v>
      </c>
      <c r="U16" t="s">
        <v>399</v>
      </c>
      <c r="X16" s="3" t="s">
        <v>400</v>
      </c>
    </row>
    <row r="17" spans="5:24">
      <c r="E17" s="3" t="s">
        <v>401</v>
      </c>
      <c r="F17" s="3" t="s">
        <v>402</v>
      </c>
      <c r="G17" s="3" t="s">
        <v>403</v>
      </c>
      <c r="H17" s="3" t="s">
        <v>404</v>
      </c>
      <c r="I17" s="3" t="s">
        <v>405</v>
      </c>
      <c r="J17" s="3" t="s">
        <v>406</v>
      </c>
      <c r="P17" t="s">
        <v>407</v>
      </c>
      <c r="S17" s="3" t="s">
        <v>444</v>
      </c>
      <c r="U17" t="s">
        <v>409</v>
      </c>
      <c r="X17" s="3" t="s">
        <v>410</v>
      </c>
    </row>
    <row r="18" spans="5:24">
      <c r="E18" s="3" t="s">
        <v>411</v>
      </c>
      <c r="F18" s="3" t="s">
        <v>412</v>
      </c>
      <c r="G18" s="3" t="s">
        <v>413</v>
      </c>
      <c r="H18" s="3" t="s">
        <v>414</v>
      </c>
      <c r="I18" s="3" t="s">
        <v>415</v>
      </c>
      <c r="J18" s="3" t="s">
        <v>416</v>
      </c>
      <c r="P18" t="s">
        <v>417</v>
      </c>
      <c r="S18" s="3" t="s">
        <v>388</v>
      </c>
      <c r="U18" t="s">
        <v>419</v>
      </c>
      <c r="X18" s="3" t="s">
        <v>420</v>
      </c>
    </row>
    <row r="19" spans="5:24">
      <c r="E19" s="3" t="s">
        <v>421</v>
      </c>
      <c r="F19" s="3" t="s">
        <v>422</v>
      </c>
      <c r="G19" s="3" t="s">
        <v>423</v>
      </c>
      <c r="H19" s="3" t="s">
        <v>424</v>
      </c>
      <c r="I19" s="3" t="s">
        <v>425</v>
      </c>
      <c r="J19" s="3" t="s">
        <v>426</v>
      </c>
      <c r="P19" t="s">
        <v>427</v>
      </c>
      <c r="S19" s="82" t="s">
        <v>452</v>
      </c>
      <c r="U19" t="s">
        <v>429</v>
      </c>
      <c r="X19" s="3" t="s">
        <v>896</v>
      </c>
    </row>
    <row r="20" spans="5:24">
      <c r="E20" s="3" t="s">
        <v>430</v>
      </c>
      <c r="F20" s="3" t="s">
        <v>431</v>
      </c>
      <c r="G20" s="3" t="s">
        <v>432</v>
      </c>
      <c r="H20" s="3" t="s">
        <v>433</v>
      </c>
      <c r="J20" s="3" t="s">
        <v>434</v>
      </c>
      <c r="P20" t="s">
        <v>435</v>
      </c>
      <c r="S20" s="3" t="s">
        <v>398</v>
      </c>
      <c r="U20" t="s">
        <v>437</v>
      </c>
    </row>
    <row r="21" spans="5:24">
      <c r="E21" s="3" t="s">
        <v>438</v>
      </c>
      <c r="F21" s="3" t="s">
        <v>439</v>
      </c>
      <c r="G21" s="3" t="s">
        <v>440</v>
      </c>
      <c r="H21" s="3" t="s">
        <v>441</v>
      </c>
      <c r="J21" s="3" t="s">
        <v>442</v>
      </c>
      <c r="P21" t="s">
        <v>443</v>
      </c>
      <c r="S21" s="82" t="s">
        <v>459</v>
      </c>
      <c r="U21" t="s">
        <v>445</v>
      </c>
    </row>
    <row r="22" spans="5:24">
      <c r="E22" s="3" t="s">
        <v>446</v>
      </c>
      <c r="F22" s="3" t="s">
        <v>447</v>
      </c>
      <c r="G22" s="3" t="s">
        <v>448</v>
      </c>
      <c r="H22" s="3" t="s">
        <v>449</v>
      </c>
      <c r="J22" s="3" t="s">
        <v>450</v>
      </c>
      <c r="P22" t="s">
        <v>451</v>
      </c>
      <c r="S22" s="3" t="s">
        <v>408</v>
      </c>
      <c r="U22" t="s">
        <v>453</v>
      </c>
    </row>
    <row r="23" spans="5:24">
      <c r="E23" s="3" t="s">
        <v>454</v>
      </c>
      <c r="F23" s="3" t="s">
        <v>455</v>
      </c>
      <c r="H23" s="3" t="s">
        <v>456</v>
      </c>
      <c r="J23" s="3" t="s">
        <v>457</v>
      </c>
      <c r="P23" t="s">
        <v>458</v>
      </c>
      <c r="S23" s="82" t="s">
        <v>465</v>
      </c>
      <c r="U23" t="s">
        <v>460</v>
      </c>
    </row>
    <row r="24" spans="5:24">
      <c r="E24" s="3" t="s">
        <v>461</v>
      </c>
      <c r="H24" s="3" t="s">
        <v>462</v>
      </c>
      <c r="J24" s="3" t="s">
        <v>463</v>
      </c>
      <c r="P24" t="s">
        <v>464</v>
      </c>
      <c r="S24" s="82" t="s">
        <v>883</v>
      </c>
      <c r="U24" t="s">
        <v>466</v>
      </c>
    </row>
    <row r="25" spans="5:24">
      <c r="E25" s="3" t="s">
        <v>467</v>
      </c>
      <c r="H25" s="3" t="s">
        <v>468</v>
      </c>
      <c r="J25" s="3" t="s">
        <v>469</v>
      </c>
      <c r="P25" t="s">
        <v>470</v>
      </c>
      <c r="S25" s="82" t="s">
        <v>471</v>
      </c>
      <c r="U25" t="s">
        <v>472</v>
      </c>
    </row>
    <row r="26" spans="5:24">
      <c r="H26" s="3" t="s">
        <v>473</v>
      </c>
      <c r="J26" s="3" t="s">
        <v>474</v>
      </c>
      <c r="P26" t="s">
        <v>475</v>
      </c>
      <c r="S26" s="3" t="s">
        <v>418</v>
      </c>
      <c r="U26" t="s">
        <v>476</v>
      </c>
    </row>
    <row r="27" spans="5:24">
      <c r="H27" s="3" t="s">
        <v>477</v>
      </c>
      <c r="J27" s="3" t="s">
        <v>478</v>
      </c>
      <c r="P27" t="s">
        <v>479</v>
      </c>
      <c r="S27" s="82" t="s">
        <v>884</v>
      </c>
      <c r="U27" t="s">
        <v>480</v>
      </c>
    </row>
    <row r="28" spans="5:24">
      <c r="H28" s="3" t="s">
        <v>481</v>
      </c>
      <c r="J28" s="3" t="s">
        <v>482</v>
      </c>
      <c r="P28" t="s">
        <v>483</v>
      </c>
      <c r="S28" s="82" t="s">
        <v>885</v>
      </c>
      <c r="U28" t="s">
        <v>484</v>
      </c>
    </row>
    <row r="29" spans="5:24">
      <c r="H29" s="3" t="s">
        <v>485</v>
      </c>
      <c r="J29" s="3" t="s">
        <v>486</v>
      </c>
      <c r="P29" t="s">
        <v>487</v>
      </c>
      <c r="S29" s="82" t="s">
        <v>886</v>
      </c>
      <c r="U29" t="s">
        <v>488</v>
      </c>
    </row>
    <row r="30" spans="5:24">
      <c r="H30" s="3" t="s">
        <v>489</v>
      </c>
      <c r="J30" s="3" t="s">
        <v>490</v>
      </c>
      <c r="P30" t="s">
        <v>491</v>
      </c>
      <c r="S30" s="82" t="s">
        <v>887</v>
      </c>
      <c r="U30" t="s">
        <v>492</v>
      </c>
    </row>
    <row r="31" spans="5:24">
      <c r="H31" s="63"/>
      <c r="J31" s="3" t="s">
        <v>493</v>
      </c>
      <c r="P31" t="s">
        <v>494</v>
      </c>
      <c r="S31" s="82" t="s">
        <v>888</v>
      </c>
      <c r="U31" t="s">
        <v>495</v>
      </c>
    </row>
    <row r="32" spans="5:24">
      <c r="J32" s="3" t="s">
        <v>496</v>
      </c>
      <c r="P32" t="s">
        <v>497</v>
      </c>
      <c r="S32" s="82" t="s">
        <v>889</v>
      </c>
      <c r="U32" t="s">
        <v>498</v>
      </c>
    </row>
    <row r="33" spans="10:21">
      <c r="J33" s="3" t="s">
        <v>499</v>
      </c>
      <c r="P33" t="s">
        <v>500</v>
      </c>
      <c r="S33" s="82" t="s">
        <v>890</v>
      </c>
      <c r="U33" t="s">
        <v>501</v>
      </c>
    </row>
    <row r="34" spans="10:21">
      <c r="J34" s="3" t="s">
        <v>502</v>
      </c>
      <c r="P34" t="s">
        <v>503</v>
      </c>
      <c r="S34" s="82" t="s">
        <v>891</v>
      </c>
      <c r="U34" t="s">
        <v>504</v>
      </c>
    </row>
    <row r="35" spans="10:21">
      <c r="J35" s="3" t="s">
        <v>505</v>
      </c>
      <c r="P35" t="s">
        <v>506</v>
      </c>
      <c r="S35" s="82" t="s">
        <v>892</v>
      </c>
      <c r="U35" t="s">
        <v>507</v>
      </c>
    </row>
    <row r="36" spans="10:21">
      <c r="J36" s="3" t="s">
        <v>508</v>
      </c>
      <c r="P36" t="s">
        <v>509</v>
      </c>
      <c r="S36" s="82" t="s">
        <v>893</v>
      </c>
      <c r="U36" t="s">
        <v>510</v>
      </c>
    </row>
    <row r="37" spans="10:21">
      <c r="J37" s="3" t="s">
        <v>511</v>
      </c>
      <c r="P37" t="s">
        <v>512</v>
      </c>
      <c r="S37" s="82" t="s">
        <v>894</v>
      </c>
      <c r="U37" t="s">
        <v>513</v>
      </c>
    </row>
    <row r="38" spans="10:21">
      <c r="J38" s="3" t="s">
        <v>514</v>
      </c>
      <c r="P38" t="s">
        <v>515</v>
      </c>
      <c r="S38" s="82" t="s">
        <v>895</v>
      </c>
      <c r="U38" t="s">
        <v>516</v>
      </c>
    </row>
    <row r="39" spans="10:21">
      <c r="J39" s="3" t="s">
        <v>517</v>
      </c>
      <c r="P39" t="s">
        <v>518</v>
      </c>
      <c r="U39" t="s">
        <v>519</v>
      </c>
    </row>
    <row r="40" spans="10:21">
      <c r="J40" s="3" t="s">
        <v>520</v>
      </c>
      <c r="P40" t="s">
        <v>521</v>
      </c>
      <c r="U40" t="s">
        <v>522</v>
      </c>
    </row>
    <row r="41" spans="10:21">
      <c r="J41" s="3" t="s">
        <v>523</v>
      </c>
      <c r="P41" t="s">
        <v>524</v>
      </c>
      <c r="U41" t="s">
        <v>525</v>
      </c>
    </row>
    <row r="42" spans="10:21">
      <c r="J42" s="3" t="s">
        <v>526</v>
      </c>
      <c r="P42" t="s">
        <v>527</v>
      </c>
      <c r="U42" t="s">
        <v>528</v>
      </c>
    </row>
    <row r="43" spans="10:21">
      <c r="J43" s="3" t="s">
        <v>529</v>
      </c>
      <c r="P43" t="s">
        <v>530</v>
      </c>
      <c r="U43" t="s">
        <v>531</v>
      </c>
    </row>
    <row r="44" spans="10:21">
      <c r="J44" s="3" t="s">
        <v>532</v>
      </c>
      <c r="P44" t="s">
        <v>533</v>
      </c>
      <c r="U44" t="s">
        <v>534</v>
      </c>
    </row>
    <row r="45" spans="10:21">
      <c r="J45" s="3" t="s">
        <v>535</v>
      </c>
      <c r="P45" t="s">
        <v>536</v>
      </c>
      <c r="U45" t="s">
        <v>537</v>
      </c>
    </row>
    <row r="46" spans="10:21">
      <c r="J46" s="3" t="s">
        <v>538</v>
      </c>
      <c r="P46" t="s">
        <v>539</v>
      </c>
      <c r="U46" t="s">
        <v>540</v>
      </c>
    </row>
    <row r="47" spans="10:21">
      <c r="J47" s="3" t="s">
        <v>541</v>
      </c>
      <c r="P47" t="s">
        <v>542</v>
      </c>
      <c r="U47" t="s">
        <v>543</v>
      </c>
    </row>
    <row r="48" spans="10:21">
      <c r="J48" s="3" t="s">
        <v>544</v>
      </c>
      <c r="P48" t="s">
        <v>545</v>
      </c>
      <c r="U48" t="s">
        <v>546</v>
      </c>
    </row>
    <row r="49" spans="10:21">
      <c r="J49" s="3" t="s">
        <v>547</v>
      </c>
      <c r="P49" t="s">
        <v>548</v>
      </c>
      <c r="U49" t="s">
        <v>549</v>
      </c>
    </row>
    <row r="50" spans="10:21">
      <c r="J50" s="3" t="s">
        <v>550</v>
      </c>
      <c r="P50" t="s">
        <v>551</v>
      </c>
      <c r="U50" t="s">
        <v>552</v>
      </c>
    </row>
    <row r="51" spans="10:21">
      <c r="J51" s="3" t="s">
        <v>553</v>
      </c>
      <c r="P51" t="s">
        <v>554</v>
      </c>
      <c r="U51" t="s">
        <v>555</v>
      </c>
    </row>
    <row r="52" spans="10:21">
      <c r="J52" s="3" t="s">
        <v>556</v>
      </c>
      <c r="P52" t="s">
        <v>557</v>
      </c>
      <c r="U52" t="s">
        <v>558</v>
      </c>
    </row>
    <row r="53" spans="10:21">
      <c r="J53" s="3" t="s">
        <v>559</v>
      </c>
      <c r="P53" t="s">
        <v>560</v>
      </c>
      <c r="U53" t="s">
        <v>561</v>
      </c>
    </row>
    <row r="54" spans="10:21">
      <c r="J54" s="3" t="s">
        <v>562</v>
      </c>
      <c r="P54" t="s">
        <v>563</v>
      </c>
      <c r="U54" t="s">
        <v>564</v>
      </c>
    </row>
    <row r="55" spans="10:21">
      <c r="J55" s="3" t="s">
        <v>565</v>
      </c>
      <c r="P55" t="s">
        <v>566</v>
      </c>
      <c r="U55" t="s">
        <v>567</v>
      </c>
    </row>
    <row r="56" spans="10:21">
      <c r="J56" s="3" t="s">
        <v>568</v>
      </c>
      <c r="P56" t="s">
        <v>569</v>
      </c>
      <c r="U56" t="s">
        <v>570</v>
      </c>
    </row>
    <row r="57" spans="10:21">
      <c r="J57" s="3" t="s">
        <v>571</v>
      </c>
      <c r="P57" t="s">
        <v>572</v>
      </c>
      <c r="U57" t="s">
        <v>573</v>
      </c>
    </row>
    <row r="58" spans="10:21">
      <c r="J58" s="3" t="s">
        <v>574</v>
      </c>
      <c r="P58" t="s">
        <v>575</v>
      </c>
      <c r="U58" t="s">
        <v>576</v>
      </c>
    </row>
    <row r="59" spans="10:21">
      <c r="J59" s="3" t="s">
        <v>577</v>
      </c>
      <c r="P59" t="s">
        <v>578</v>
      </c>
      <c r="U59" t="s">
        <v>579</v>
      </c>
    </row>
    <row r="60" spans="10:21">
      <c r="J60" s="3" t="s">
        <v>580</v>
      </c>
      <c r="P60" t="s">
        <v>581</v>
      </c>
      <c r="U60" t="s">
        <v>582</v>
      </c>
    </row>
    <row r="61" spans="10:21">
      <c r="J61" s="3" t="s">
        <v>583</v>
      </c>
      <c r="P61" t="s">
        <v>584</v>
      </c>
      <c r="U61" t="s">
        <v>585</v>
      </c>
    </row>
    <row r="62" spans="10:21">
      <c r="J62" s="3" t="s">
        <v>586</v>
      </c>
      <c r="P62" t="s">
        <v>587</v>
      </c>
      <c r="U62" t="s">
        <v>588</v>
      </c>
    </row>
    <row r="63" spans="10:21">
      <c r="J63" s="3" t="s">
        <v>589</v>
      </c>
      <c r="P63" t="s">
        <v>590</v>
      </c>
      <c r="U63" t="s">
        <v>591</v>
      </c>
    </row>
    <row r="64" spans="10:21">
      <c r="J64" s="3" t="s">
        <v>592</v>
      </c>
      <c r="P64" t="s">
        <v>593</v>
      </c>
      <c r="U64" t="s">
        <v>594</v>
      </c>
    </row>
    <row r="65" spans="16:21">
      <c r="P65" t="s">
        <v>595</v>
      </c>
      <c r="U65" t="s">
        <v>596</v>
      </c>
    </row>
    <row r="66" spans="16:21">
      <c r="P66" t="s">
        <v>597</v>
      </c>
      <c r="U66" t="s">
        <v>598</v>
      </c>
    </row>
    <row r="67" spans="16:21">
      <c r="P67" t="s">
        <v>599</v>
      </c>
      <c r="U67" t="s">
        <v>600</v>
      </c>
    </row>
    <row r="68" spans="16:21">
      <c r="P68" t="s">
        <v>601</v>
      </c>
      <c r="U68" t="s">
        <v>602</v>
      </c>
    </row>
    <row r="69" spans="16:21">
      <c r="P69" t="s">
        <v>603</v>
      </c>
      <c r="U69" t="s">
        <v>604</v>
      </c>
    </row>
    <row r="70" spans="16:21">
      <c r="P70" t="s">
        <v>605</v>
      </c>
      <c r="U70" t="s">
        <v>606</v>
      </c>
    </row>
    <row r="71" spans="16:21">
      <c r="P71" t="s">
        <v>607</v>
      </c>
      <c r="U71" t="s">
        <v>608</v>
      </c>
    </row>
    <row r="72" spans="16:21">
      <c r="P72" t="s">
        <v>609</v>
      </c>
      <c r="U72" t="s">
        <v>610</v>
      </c>
    </row>
    <row r="73" spans="16:21">
      <c r="P73" t="s">
        <v>611</v>
      </c>
      <c r="U73" t="s">
        <v>612</v>
      </c>
    </row>
    <row r="74" spans="16:21">
      <c r="P74" t="s">
        <v>613</v>
      </c>
      <c r="U74" t="s">
        <v>614</v>
      </c>
    </row>
    <row r="75" spans="16:21">
      <c r="P75" t="s">
        <v>615</v>
      </c>
      <c r="U75" t="s">
        <v>616</v>
      </c>
    </row>
    <row r="76" spans="16:21">
      <c r="P76" t="s">
        <v>617</v>
      </c>
      <c r="U76" t="s">
        <v>618</v>
      </c>
    </row>
    <row r="77" spans="16:21">
      <c r="P77" t="s">
        <v>619</v>
      </c>
      <c r="U77" t="s">
        <v>620</v>
      </c>
    </row>
    <row r="78" spans="16:21">
      <c r="P78" t="s">
        <v>621</v>
      </c>
      <c r="U78" t="s">
        <v>622</v>
      </c>
    </row>
    <row r="79" spans="16:21">
      <c r="P79" t="s">
        <v>623</v>
      </c>
      <c r="U79" t="s">
        <v>624</v>
      </c>
    </row>
    <row r="80" spans="16:21">
      <c r="P80" t="s">
        <v>625</v>
      </c>
      <c r="U80" t="s">
        <v>626</v>
      </c>
    </row>
    <row r="81" spans="16:21">
      <c r="P81" t="s">
        <v>627</v>
      </c>
      <c r="U81" t="s">
        <v>628</v>
      </c>
    </row>
    <row r="82" spans="16:21">
      <c r="P82" t="s">
        <v>629</v>
      </c>
      <c r="U82" t="s">
        <v>630</v>
      </c>
    </row>
    <row r="83" spans="16:21">
      <c r="P83" t="s">
        <v>631</v>
      </c>
      <c r="U83" t="s">
        <v>632</v>
      </c>
    </row>
    <row r="84" spans="16:21">
      <c r="P84" t="s">
        <v>633</v>
      </c>
      <c r="U84" t="s">
        <v>634</v>
      </c>
    </row>
    <row r="85" spans="16:21">
      <c r="P85" t="s">
        <v>635</v>
      </c>
      <c r="U85" t="s">
        <v>636</v>
      </c>
    </row>
    <row r="86" spans="16:21">
      <c r="P86" t="s">
        <v>637</v>
      </c>
      <c r="U86" t="s">
        <v>638</v>
      </c>
    </row>
    <row r="87" spans="16:21">
      <c r="P87" t="s">
        <v>639</v>
      </c>
      <c r="U87" t="s">
        <v>640</v>
      </c>
    </row>
    <row r="88" spans="16:21">
      <c r="P88" t="s">
        <v>641</v>
      </c>
      <c r="U88" t="s">
        <v>642</v>
      </c>
    </row>
    <row r="89" spans="16:21">
      <c r="P89" t="s">
        <v>643</v>
      </c>
      <c r="U89" t="s">
        <v>644</v>
      </c>
    </row>
    <row r="90" spans="16:21">
      <c r="P90" t="s">
        <v>645</v>
      </c>
      <c r="U90" t="s">
        <v>646</v>
      </c>
    </row>
    <row r="91" spans="16:21">
      <c r="P91" t="s">
        <v>647</v>
      </c>
      <c r="U91" t="s">
        <v>648</v>
      </c>
    </row>
    <row r="92" spans="16:21">
      <c r="P92" t="s">
        <v>649</v>
      </c>
      <c r="U92" t="s">
        <v>650</v>
      </c>
    </row>
    <row r="93" spans="16:21">
      <c r="P93" t="s">
        <v>651</v>
      </c>
      <c r="U93" t="s">
        <v>652</v>
      </c>
    </row>
    <row r="94" spans="16:21">
      <c r="P94" t="s">
        <v>653</v>
      </c>
      <c r="U94" t="s">
        <v>654</v>
      </c>
    </row>
    <row r="95" spans="16:21">
      <c r="P95" t="s">
        <v>655</v>
      </c>
      <c r="U95" t="s">
        <v>656</v>
      </c>
    </row>
    <row r="96" spans="16:21">
      <c r="P96" t="s">
        <v>657</v>
      </c>
      <c r="U96" t="s">
        <v>658</v>
      </c>
    </row>
    <row r="97" spans="16:21">
      <c r="P97" t="s">
        <v>659</v>
      </c>
      <c r="U97" t="s">
        <v>660</v>
      </c>
    </row>
    <row r="98" spans="16:21">
      <c r="P98" t="s">
        <v>661</v>
      </c>
      <c r="U98" t="s">
        <v>662</v>
      </c>
    </row>
    <row r="99" spans="16:21">
      <c r="P99" t="s">
        <v>663</v>
      </c>
      <c r="U99" t="s">
        <v>664</v>
      </c>
    </row>
    <row r="100" spans="16:21">
      <c r="P100" t="s">
        <v>665</v>
      </c>
      <c r="U100" t="s">
        <v>666</v>
      </c>
    </row>
    <row r="101" spans="16:21">
      <c r="P101" t="s">
        <v>667</v>
      </c>
      <c r="U101" t="s">
        <v>668</v>
      </c>
    </row>
    <row r="102" spans="16:21">
      <c r="P102" t="s">
        <v>669</v>
      </c>
      <c r="U102" t="s">
        <v>670</v>
      </c>
    </row>
    <row r="103" spans="16:21">
      <c r="P103" t="s">
        <v>671</v>
      </c>
      <c r="U103" t="s">
        <v>672</v>
      </c>
    </row>
    <row r="104" spans="16:21">
      <c r="P104" t="s">
        <v>673</v>
      </c>
      <c r="U104" t="s">
        <v>674</v>
      </c>
    </row>
    <row r="105" spans="16:21">
      <c r="P105" t="s">
        <v>675</v>
      </c>
      <c r="U105" t="s">
        <v>676</v>
      </c>
    </row>
    <row r="106" spans="16:21">
      <c r="P106" t="s">
        <v>677</v>
      </c>
      <c r="U106" t="s">
        <v>678</v>
      </c>
    </row>
    <row r="107" spans="16:21">
      <c r="P107" t="s">
        <v>679</v>
      </c>
      <c r="U107" t="s">
        <v>680</v>
      </c>
    </row>
    <row r="108" spans="16:21">
      <c r="P108" t="s">
        <v>681</v>
      </c>
      <c r="U108" t="s">
        <v>682</v>
      </c>
    </row>
    <row r="109" spans="16:21">
      <c r="P109" t="s">
        <v>683</v>
      </c>
      <c r="U109" t="s">
        <v>684</v>
      </c>
    </row>
    <row r="110" spans="16:21">
      <c r="P110" t="s">
        <v>685</v>
      </c>
      <c r="U110" t="s">
        <v>686</v>
      </c>
    </row>
    <row r="111" spans="16:21">
      <c r="P111" t="s">
        <v>687</v>
      </c>
      <c r="U111" t="s">
        <v>688</v>
      </c>
    </row>
    <row r="112" spans="16:21">
      <c r="P112" t="s">
        <v>689</v>
      </c>
      <c r="U112" t="s">
        <v>690</v>
      </c>
    </row>
    <row r="113" spans="16:21">
      <c r="P113" t="s">
        <v>691</v>
      </c>
      <c r="U113" t="s">
        <v>692</v>
      </c>
    </row>
    <row r="114" spans="16:21">
      <c r="P114" t="s">
        <v>693</v>
      </c>
      <c r="U114" t="s">
        <v>694</v>
      </c>
    </row>
    <row r="115" spans="16:21">
      <c r="P115" t="s">
        <v>695</v>
      </c>
      <c r="U115" t="s">
        <v>696</v>
      </c>
    </row>
    <row r="116" spans="16:21">
      <c r="P116" t="s">
        <v>697</v>
      </c>
      <c r="U116" t="s">
        <v>698</v>
      </c>
    </row>
    <row r="117" spans="16:21">
      <c r="P117" t="s">
        <v>699</v>
      </c>
      <c r="U117" t="s">
        <v>700</v>
      </c>
    </row>
    <row r="118" spans="16:21">
      <c r="P118" t="s">
        <v>701</v>
      </c>
      <c r="U118" t="s">
        <v>702</v>
      </c>
    </row>
    <row r="119" spans="16:21">
      <c r="P119" t="s">
        <v>703</v>
      </c>
      <c r="U119" t="s">
        <v>704</v>
      </c>
    </row>
    <row r="120" spans="16:21">
      <c r="P120" t="s">
        <v>705</v>
      </c>
      <c r="U120" t="s">
        <v>706</v>
      </c>
    </row>
    <row r="121" spans="16:21">
      <c r="P121" t="s">
        <v>707</v>
      </c>
      <c r="U121" t="s">
        <v>708</v>
      </c>
    </row>
    <row r="122" spans="16:21">
      <c r="P122" t="s">
        <v>709</v>
      </c>
      <c r="U122" t="s">
        <v>710</v>
      </c>
    </row>
    <row r="123" spans="16:21">
      <c r="P123" t="s">
        <v>711</v>
      </c>
      <c r="U123" t="s">
        <v>712</v>
      </c>
    </row>
    <row r="124" spans="16:21">
      <c r="P124" t="s">
        <v>713</v>
      </c>
      <c r="U124" t="s">
        <v>714</v>
      </c>
    </row>
    <row r="125" spans="16:21">
      <c r="P125" t="s">
        <v>715</v>
      </c>
      <c r="U125" t="s">
        <v>716</v>
      </c>
    </row>
    <row r="126" spans="16:21">
      <c r="P126" t="s">
        <v>717</v>
      </c>
      <c r="U126" t="s">
        <v>718</v>
      </c>
    </row>
    <row r="127" spans="16:21">
      <c r="P127" t="s">
        <v>719</v>
      </c>
      <c r="U127" t="s">
        <v>720</v>
      </c>
    </row>
    <row r="128" spans="16:21">
      <c r="P128" t="s">
        <v>721</v>
      </c>
      <c r="U128" t="s">
        <v>722</v>
      </c>
    </row>
    <row r="129" spans="16:21">
      <c r="P129" t="s">
        <v>723</v>
      </c>
      <c r="U129" t="s">
        <v>724</v>
      </c>
    </row>
    <row r="130" spans="16:21">
      <c r="P130" t="s">
        <v>725</v>
      </c>
      <c r="U130" t="s">
        <v>726</v>
      </c>
    </row>
    <row r="131" spans="16:21">
      <c r="P131" t="s">
        <v>727</v>
      </c>
      <c r="U131" t="s">
        <v>728</v>
      </c>
    </row>
    <row r="132" spans="16:21">
      <c r="P132" t="s">
        <v>729</v>
      </c>
      <c r="U132" t="s">
        <v>730</v>
      </c>
    </row>
    <row r="133" spans="16:21">
      <c r="P133" t="s">
        <v>731</v>
      </c>
      <c r="U133" t="s">
        <v>732</v>
      </c>
    </row>
    <row r="134" spans="16:21">
      <c r="P134" t="s">
        <v>733</v>
      </c>
      <c r="U134" t="s">
        <v>734</v>
      </c>
    </row>
    <row r="135" spans="16:21">
      <c r="P135" t="s">
        <v>735</v>
      </c>
      <c r="U135" t="s">
        <v>736</v>
      </c>
    </row>
    <row r="136" spans="16:21">
      <c r="P136" t="s">
        <v>737</v>
      </c>
      <c r="U136" t="s">
        <v>738</v>
      </c>
    </row>
    <row r="137" spans="16:21">
      <c r="P137" t="s">
        <v>739</v>
      </c>
      <c r="U137" t="s">
        <v>740</v>
      </c>
    </row>
    <row r="138" spans="16:21">
      <c r="P138" t="s">
        <v>741</v>
      </c>
      <c r="U138" t="s">
        <v>742</v>
      </c>
    </row>
    <row r="139" spans="16:21">
      <c r="P139" t="s">
        <v>743</v>
      </c>
      <c r="U139" t="s">
        <v>744</v>
      </c>
    </row>
    <row r="140" spans="16:21">
      <c r="P140" t="s">
        <v>745</v>
      </c>
      <c r="U140" t="s">
        <v>746</v>
      </c>
    </row>
    <row r="141" spans="16:21">
      <c r="P141" t="s">
        <v>747</v>
      </c>
      <c r="U141" t="s">
        <v>748</v>
      </c>
    </row>
    <row r="142" spans="16:21">
      <c r="P142" t="s">
        <v>749</v>
      </c>
      <c r="U142" t="s">
        <v>750</v>
      </c>
    </row>
    <row r="143" spans="16:21">
      <c r="P143" t="s">
        <v>751</v>
      </c>
      <c r="U143" t="s">
        <v>752</v>
      </c>
    </row>
    <row r="144" spans="16:21">
      <c r="P144" t="s">
        <v>753</v>
      </c>
      <c r="U144" t="s">
        <v>754</v>
      </c>
    </row>
    <row r="145" spans="16:21">
      <c r="P145" t="s">
        <v>755</v>
      </c>
      <c r="U145" t="s">
        <v>756</v>
      </c>
    </row>
    <row r="146" spans="16:21">
      <c r="P146" t="s">
        <v>757</v>
      </c>
      <c r="U146" t="s">
        <v>758</v>
      </c>
    </row>
    <row r="147" spans="16:21">
      <c r="P147" t="s">
        <v>759</v>
      </c>
      <c r="U147" t="s">
        <v>760</v>
      </c>
    </row>
    <row r="148" spans="16:21">
      <c r="P148" t="s">
        <v>761</v>
      </c>
      <c r="U148" t="s">
        <v>762</v>
      </c>
    </row>
    <row r="149" spans="16:21">
      <c r="P149" t="s">
        <v>763</v>
      </c>
      <c r="U149" t="s">
        <v>764</v>
      </c>
    </row>
    <row r="150" spans="16:21">
      <c r="P150" t="s">
        <v>765</v>
      </c>
      <c r="U150" t="s">
        <v>766</v>
      </c>
    </row>
    <row r="151" spans="16:21">
      <c r="P151" t="s">
        <v>767</v>
      </c>
      <c r="U151" t="s">
        <v>768</v>
      </c>
    </row>
    <row r="152" spans="16:21">
      <c r="P152" t="s">
        <v>769</v>
      </c>
      <c r="U152" t="s">
        <v>770</v>
      </c>
    </row>
    <row r="153" spans="16:21">
      <c r="P153" t="s">
        <v>771</v>
      </c>
      <c r="U153" t="s">
        <v>772</v>
      </c>
    </row>
    <row r="154" spans="16:21">
      <c r="P154" t="s">
        <v>773</v>
      </c>
      <c r="U154" t="s">
        <v>774</v>
      </c>
    </row>
    <row r="155" spans="16:21">
      <c r="P155" t="s">
        <v>775</v>
      </c>
      <c r="U155" t="s">
        <v>776</v>
      </c>
    </row>
    <row r="156" spans="16:21">
      <c r="P156" t="s">
        <v>777</v>
      </c>
      <c r="U156" t="s">
        <v>778</v>
      </c>
    </row>
    <row r="157" spans="16:21">
      <c r="P157" t="s">
        <v>779</v>
      </c>
      <c r="U157" t="s">
        <v>780</v>
      </c>
    </row>
    <row r="158" spans="16:21">
      <c r="P158" t="s">
        <v>781</v>
      </c>
      <c r="U158" t="s">
        <v>782</v>
      </c>
    </row>
    <row r="159" spans="16:21">
      <c r="P159" t="s">
        <v>783</v>
      </c>
      <c r="U159" t="s">
        <v>784</v>
      </c>
    </row>
    <row r="160" spans="16:21">
      <c r="P160" t="s">
        <v>785</v>
      </c>
      <c r="U160" t="s">
        <v>786</v>
      </c>
    </row>
    <row r="161" spans="16:21">
      <c r="P161" t="s">
        <v>787</v>
      </c>
      <c r="U161" t="s">
        <v>788</v>
      </c>
    </row>
    <row r="162" spans="16:21">
      <c r="P162" t="s">
        <v>789</v>
      </c>
      <c r="U162" t="s">
        <v>790</v>
      </c>
    </row>
    <row r="163" spans="16:21">
      <c r="P163" t="s">
        <v>791</v>
      </c>
      <c r="U163" t="s">
        <v>792</v>
      </c>
    </row>
    <row r="164" spans="16:21">
      <c r="P164" t="s">
        <v>793</v>
      </c>
      <c r="U164" t="s">
        <v>794</v>
      </c>
    </row>
    <row r="165" spans="16:21">
      <c r="P165" t="s">
        <v>795</v>
      </c>
      <c r="U165" t="s">
        <v>796</v>
      </c>
    </row>
    <row r="166" spans="16:21">
      <c r="P166" t="s">
        <v>797</v>
      </c>
      <c r="U166" t="s">
        <v>798</v>
      </c>
    </row>
    <row r="167" spans="16:21">
      <c r="P167" t="s">
        <v>799</v>
      </c>
      <c r="U167" t="s">
        <v>800</v>
      </c>
    </row>
    <row r="168" spans="16:21">
      <c r="P168" t="s">
        <v>801</v>
      </c>
      <c r="U168" t="s">
        <v>802</v>
      </c>
    </row>
    <row r="169" spans="16:21">
      <c r="P169" t="s">
        <v>803</v>
      </c>
      <c r="U169" t="s">
        <v>804</v>
      </c>
    </row>
    <row r="170" spans="16:21">
      <c r="P170" t="s">
        <v>805</v>
      </c>
      <c r="U170" t="s">
        <v>806</v>
      </c>
    </row>
    <row r="171" spans="16:21">
      <c r="P171" t="s">
        <v>807</v>
      </c>
      <c r="U171" t="s">
        <v>808</v>
      </c>
    </row>
    <row r="172" spans="16:21">
      <c r="P172" t="s">
        <v>809</v>
      </c>
      <c r="U172" t="s">
        <v>810</v>
      </c>
    </row>
    <row r="173" spans="16:21">
      <c r="P173" t="s">
        <v>811</v>
      </c>
      <c r="U173" t="s">
        <v>812</v>
      </c>
    </row>
    <row r="174" spans="16:21">
      <c r="P174" t="s">
        <v>813</v>
      </c>
      <c r="U174" t="s">
        <v>814</v>
      </c>
    </row>
    <row r="175" spans="16:21">
      <c r="P175" t="s">
        <v>815</v>
      </c>
      <c r="U175" t="s">
        <v>816</v>
      </c>
    </row>
    <row r="176" spans="16:21">
      <c r="P176" t="s">
        <v>817</v>
      </c>
      <c r="U176" t="s">
        <v>818</v>
      </c>
    </row>
    <row r="177" spans="16:21">
      <c r="P177" t="s">
        <v>819</v>
      </c>
      <c r="U177" t="s">
        <v>820</v>
      </c>
    </row>
    <row r="178" spans="16:21">
      <c r="P178" t="s">
        <v>821</v>
      </c>
      <c r="U178" t="s">
        <v>822</v>
      </c>
    </row>
    <row r="179" spans="16:21">
      <c r="P179" t="s">
        <v>823</v>
      </c>
      <c r="U179" t="s">
        <v>824</v>
      </c>
    </row>
    <row r="180" spans="16:21">
      <c r="P180" t="s">
        <v>825</v>
      </c>
      <c r="U180" t="s">
        <v>826</v>
      </c>
    </row>
    <row r="181" spans="16:21">
      <c r="P181" t="s">
        <v>827</v>
      </c>
      <c r="U181" t="s">
        <v>828</v>
      </c>
    </row>
    <row r="182" spans="16:21">
      <c r="P182" t="s">
        <v>829</v>
      </c>
      <c r="U182" t="s">
        <v>830</v>
      </c>
    </row>
    <row r="183" spans="16:21">
      <c r="P183" t="s">
        <v>831</v>
      </c>
      <c r="U183" t="s">
        <v>832</v>
      </c>
    </row>
    <row r="184" spans="16:21">
      <c r="P184" t="s">
        <v>833</v>
      </c>
      <c r="U184" t="s">
        <v>834</v>
      </c>
    </row>
    <row r="185" spans="16:21">
      <c r="P185" t="s">
        <v>835</v>
      </c>
      <c r="U185" t="s">
        <v>836</v>
      </c>
    </row>
    <row r="186" spans="16:21">
      <c r="P186" t="s">
        <v>837</v>
      </c>
      <c r="U186" t="s">
        <v>838</v>
      </c>
    </row>
    <row r="187" spans="16:21">
      <c r="P187" t="s">
        <v>839</v>
      </c>
      <c r="U187" t="s">
        <v>840</v>
      </c>
    </row>
    <row r="188" spans="16:21">
      <c r="P188" t="s">
        <v>841</v>
      </c>
      <c r="U188" t="s">
        <v>842</v>
      </c>
    </row>
    <row r="189" spans="16:21">
      <c r="P189" t="s">
        <v>843</v>
      </c>
      <c r="U189" t="s">
        <v>844</v>
      </c>
    </row>
    <row r="190" spans="16:21">
      <c r="P190" t="s">
        <v>845</v>
      </c>
      <c r="U190" t="s">
        <v>846</v>
      </c>
    </row>
    <row r="191" spans="16:21">
      <c r="P191" t="s">
        <v>847</v>
      </c>
      <c r="U191" t="s">
        <v>848</v>
      </c>
    </row>
    <row r="192" spans="16:21">
      <c r="P192" t="s">
        <v>849</v>
      </c>
      <c r="U192" t="s">
        <v>850</v>
      </c>
    </row>
    <row r="193" spans="16:21">
      <c r="P193" t="s">
        <v>851</v>
      </c>
      <c r="U193" t="s">
        <v>852</v>
      </c>
    </row>
    <row r="194" spans="16:21">
      <c r="P194" t="s">
        <v>853</v>
      </c>
      <c r="U194" t="s">
        <v>854</v>
      </c>
    </row>
    <row r="195" spans="16:21">
      <c r="P195" t="s">
        <v>855</v>
      </c>
      <c r="U195" t="s">
        <v>856</v>
      </c>
    </row>
    <row r="196" spans="16:21">
      <c r="P196" t="s">
        <v>857</v>
      </c>
      <c r="U196" t="s">
        <v>858</v>
      </c>
    </row>
    <row r="197" spans="16:21">
      <c r="P197" t="s">
        <v>859</v>
      </c>
      <c r="U197" t="s">
        <v>860</v>
      </c>
    </row>
    <row r="198" spans="16:21">
      <c r="P198" t="s">
        <v>861</v>
      </c>
      <c r="U198" t="s">
        <v>862</v>
      </c>
    </row>
    <row r="199" spans="16:21">
      <c r="P199" t="s">
        <v>863</v>
      </c>
      <c r="U199" t="s">
        <v>864</v>
      </c>
    </row>
    <row r="200" spans="16:21">
      <c r="P200" t="s">
        <v>865</v>
      </c>
      <c r="U200" t="s">
        <v>866</v>
      </c>
    </row>
    <row r="201" spans="16:21">
      <c r="P201" t="s">
        <v>867</v>
      </c>
    </row>
    <row r="202" spans="16:21">
      <c r="P202" t="s">
        <v>868</v>
      </c>
    </row>
    <row r="203" spans="16:21">
      <c r="P203" t="s">
        <v>869</v>
      </c>
    </row>
    <row r="204" spans="16:21">
      <c r="P204" t="s">
        <v>870</v>
      </c>
    </row>
    <row r="205" spans="16:21">
      <c r="P205" t="s">
        <v>871</v>
      </c>
    </row>
    <row r="206" spans="16:21">
      <c r="P206" t="s">
        <v>872</v>
      </c>
    </row>
    <row r="207" spans="16:21">
      <c r="P207" t="s">
        <v>873</v>
      </c>
    </row>
    <row r="208" spans="16:21">
      <c r="P208" t="s">
        <v>874</v>
      </c>
    </row>
    <row r="209" spans="16:16">
      <c r="P209" t="s">
        <v>875</v>
      </c>
    </row>
    <row r="210" spans="16:16">
      <c r="P210" t="s">
        <v>876</v>
      </c>
    </row>
    <row r="211" spans="16:16">
      <c r="P211" t="s">
        <v>877</v>
      </c>
    </row>
    <row r="212" spans="16:16">
      <c r="P212" t="s">
        <v>878</v>
      </c>
    </row>
    <row r="213" spans="16:16">
      <c r="P213" t="s">
        <v>879</v>
      </c>
    </row>
    <row r="214" spans="16:16">
      <c r="P214" t="s">
        <v>880</v>
      </c>
    </row>
    <row r="215" spans="16:16">
      <c r="P215" t="s">
        <v>881</v>
      </c>
    </row>
    <row r="216" spans="16:16">
      <c r="P216" s="3" t="s">
        <v>882</v>
      </c>
    </row>
  </sheetData>
  <sortState xmlns:xlrd2="http://schemas.microsoft.com/office/spreadsheetml/2017/richdata2" ref="J24:J71">
    <sortCondition ref="J71"/>
  </sortState>
  <phoneticPr fontId="36" type="noConversion"/>
  <pageMargins left="0.7" right="0.7" top="0.75" bottom="0.75" header="0.3" footer="0.3"/>
  <pageSetup paperSize="9" orientation="portrait"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10CD64BBBA3A4F98309C68C025AAA1" ma:contentTypeVersion="5" ma:contentTypeDescription="Create a new document." ma:contentTypeScope="" ma:versionID="ca789bd0f307f5c67910cee080011e60">
  <xsd:schema xmlns:xsd="http://www.w3.org/2001/XMLSchema" xmlns:xs="http://www.w3.org/2001/XMLSchema" xmlns:p="http://schemas.microsoft.com/office/2006/metadata/properties" xmlns:ns2="344fffcd-ce60-4271-9be9-eadedc7669bb" xmlns:ns3="e0e4f4d4-cce3-41c9-904f-951fa7cb2a7d" targetNamespace="http://schemas.microsoft.com/office/2006/metadata/properties" ma:root="true" ma:fieldsID="b29521d1fb53464ad50c9fba6b147447" ns2:_="" ns3:_="">
    <xsd:import namespace="344fffcd-ce60-4271-9be9-eadedc7669bb"/>
    <xsd:import namespace="e0e4f4d4-cce3-41c9-904f-951fa7cb2a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fffcd-ce60-4271-9be9-eadedc7669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4f4d4-cce3-41c9-904f-951fa7cb2a7d"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C227F5-5A43-447F-A9B9-610D9DCD35E3}">
  <ds:schemaRefs>
    <ds:schemaRef ds:uri="http://schemas.microsoft.com/sharepoint/v3/contenttype/forms"/>
  </ds:schemaRefs>
</ds:datastoreItem>
</file>

<file path=customXml/itemProps2.xml><?xml version="1.0" encoding="utf-8"?>
<ds:datastoreItem xmlns:ds="http://schemas.openxmlformats.org/officeDocument/2006/customXml" ds:itemID="{0531B5E6-EEB5-4211-9009-00E7DAEF79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fffcd-ce60-4271-9be9-eadedc7669bb"/>
    <ds:schemaRef ds:uri="e0e4f4d4-cce3-41c9-904f-951fa7cb2a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9945C7-7DF6-43EF-8E20-89A78DB05A1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Vendor Form</vt:lpstr>
      <vt:lpstr>MDM</vt:lpstr>
      <vt:lpstr>Drop down list</vt:lpstr>
      <vt:lpstr>NouryonCompanyCodeAriba</vt:lpstr>
      <vt:lpstr>NouryonCompanyCodeother</vt:lpstr>
      <vt:lpstr>NouryonPurchaseOrganization</vt:lpstr>
      <vt:lpstr>MDM!Print_Area</vt:lpstr>
      <vt:lpstr>'Vendor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 G.M.D. (Gisèle)</dc:creator>
  <cp:keywords/>
  <dc:description/>
  <cp:lastModifiedBy>Mariano, V. (Viviane)</cp:lastModifiedBy>
  <cp:revision/>
  <dcterms:created xsi:type="dcterms:W3CDTF">2020-01-13T10:38:39Z</dcterms:created>
  <dcterms:modified xsi:type="dcterms:W3CDTF">2026-08-04T17:48:57Z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0x0101005610CD64BBBA3A4F98309C68C025AAA1</vt:lpwstr>
  </property>
  <property fmtid="{D5CDD505-2E9C-101B-9397-08002B2CF9AE}" pid="3" name="Order">
    <vt:r8>170500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